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firstSheet="1" activeTab="2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'Strana10'!$A$1:$A$39</definedName>
    <definedName name="_xlnm.Print_Area" localSheetId="10">'Strana11'!$A$3:$A$72</definedName>
    <definedName name="_xlnm.Print_Area" localSheetId="11">'Strana12'!$A$1:$A$59</definedName>
  </definedNames>
  <calcPr fullCalcOnLoad="1"/>
</workbook>
</file>

<file path=xl/sharedStrings.xml><?xml version="1.0" encoding="utf-8"?>
<sst xmlns="http://schemas.openxmlformats.org/spreadsheetml/2006/main" count="930" uniqueCount="767">
  <si>
    <t>V (MPSV) 20-01</t>
  </si>
  <si>
    <t>Ministerstvo práce a sociálních věcí</t>
  </si>
  <si>
    <t>Na Poříčním právu 1/376, 128 01 Praha 2</t>
  </si>
  <si>
    <t>Schváleno ČSÚ pro MPSV</t>
  </si>
  <si>
    <t xml:space="preserve">v rámci Programu statistických 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</si>
  <si>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</si>
  <si>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</si>
  <si>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</si>
  <si>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</si>
  <si>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</si>
  <si>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</si>
  <si>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</si>
  <si>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</si>
  <si>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</si>
  <si>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</si>
  <si>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</si>
  <si>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</si>
  <si>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</si>
  <si>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</si>
  <si>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</si>
  <si>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</si>
  <si>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</si>
  <si>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</si>
  <si>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</si>
  <si>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</si>
  <si>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</si>
  <si>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</si>
  <si>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</si>
  <si>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</si>
  <si>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</si>
  <si>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</si>
  <si>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</si>
  <si>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</si>
  <si>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</si>
  <si>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</si>
  <si>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</si>
  <si>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</si>
  <si>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</si>
  <si>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</si>
  <si>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</si>
  <si>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</si>
  <si>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</si>
  <si>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</si>
  <si>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</si>
  <si>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</si>
  <si>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</si>
  <si>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</si>
  <si>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</si>
  <si>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</si>
  <si>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</si>
  <si>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</si>
  <si>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</si>
  <si>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</si>
  <si>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</si>
  <si>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</si>
  <si>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</si>
  <si>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</si>
  <si>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</si>
  <si>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</si>
  <si>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</si>
  <si>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</si>
  <si>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</si>
  <si>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</si>
  <si>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</si>
  <si>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</si>
  <si>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</si>
  <si>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</si>
  <si>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</si>
  <si>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</si>
  <si>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</si>
  <si>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</si>
  <si>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</si>
  <si>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</si>
  <si>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</si>
  <si>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</si>
  <si>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</si>
  <si>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</si>
  <si>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</si>
  <si>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</si>
  <si>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</si>
  <si>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</si>
  <si>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</si>
  <si>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</si>
  <si>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</si>
  <si>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</si>
  <si>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</si>
  <si>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</si>
  <si>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</si>
  <si>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</si>
  <si>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</si>
  <si>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</si>
  <si>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</si>
  <si>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</si>
  <si>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</si>
  <si>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</si>
  <si>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</si>
  <si>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</si>
  <si>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</si>
  <si>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</si>
  <si>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</si>
  <si>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</si>
  <si>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</si>
  <si>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</si>
  <si>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</si>
  <si>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</si>
  <si>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</si>
  <si>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</si>
  <si>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</si>
  <si>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</si>
  <si>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</si>
  <si>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</si>
  <si>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</si>
  <si>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</si>
  <si>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</si>
  <si>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</si>
  <si>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</si>
  <si>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</si>
  <si>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</si>
  <si>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</si>
  <si>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</si>
  <si>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</si>
  <si>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</si>
  <si>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</si>
  <si>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</si>
  <si>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</si>
  <si>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</si>
  <si>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</si>
  <si>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</si>
  <si>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</si>
  <si>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</si>
  <si>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</si>
  <si>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</si>
  <si>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</si>
  <si>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</si>
  <si>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</si>
  <si>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</si>
  <si>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</si>
  <si>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</si>
  <si>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</si>
  <si>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</si>
  <si>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</si>
  <si>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Žadatelé o zařazení do evidence osob, které mohou vykonávat pěstounskou péči na přechodnou dobu</t>
  </si>
  <si>
    <t>92a</t>
  </si>
  <si>
    <t>Sloupec 1: řádek 93 se rovná součtu řádků 91, 92 a 92a (vyjma ř. 91a)</t>
  </si>
  <si>
    <t>Sloupec 2: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</si>
  <si>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</si>
  <si>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</si>
  <si>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</si>
  <si>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</si>
  <si>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</si>
  <si>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</si>
  <si>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</si>
  <si>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</si>
  <si>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</si>
  <si>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</si>
  <si>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</si>
  <si>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</si>
  <si>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</si>
  <si>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</si>
  <si>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</si>
  <si>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</si>
  <si>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</si>
  <si>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</si>
  <si>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</si>
  <si>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</si>
  <si>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</si>
  <si>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</si>
  <si>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</si>
  <si>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</si>
  <si>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</si>
  <si>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</si>
  <si>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</si>
  <si>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</si>
  <si>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</si>
  <si>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</si>
  <si>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</si>
  <si>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</si>
  <si>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</si>
  <si>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</si>
  <si>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</si>
  <si>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</si>
  <si>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</si>
  <si>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</si>
  <si>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</si>
  <si>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</si>
  <si>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</si>
  <si>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</si>
  <si>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</si>
  <si>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</si>
  <si>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</si>
  <si>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</si>
  <si>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</si>
  <si>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</si>
  <si>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</si>
  <si>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</si>
  <si>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</si>
  <si>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</si>
  <si>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</si>
  <si>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</si>
  <si>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</si>
  <si>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</si>
  <si>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</si>
  <si>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</si>
  <si>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</si>
  <si>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</si>
  <si>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</si>
  <si>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</si>
  <si>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</si>
  <si>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</si>
  <si>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</si>
  <si>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</si>
  <si>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</si>
  <si>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</si>
  <si>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</si>
  <si>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</si>
  <si>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</si>
  <si>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</si>
  <si>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</si>
  <si>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</si>
  <si>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</si>
  <si>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</si>
  <si>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</si>
  <si>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</si>
  <si>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</si>
  <si>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</si>
  <si>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</si>
  <si>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</si>
  <si>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</si>
  <si>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</si>
  <si>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</si>
  <si>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</si>
  <si>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</si>
  <si>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</si>
  <si>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</si>
  <si>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</si>
  <si>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</si>
  <si>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</si>
  <si>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</si>
  <si>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</si>
  <si>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</si>
  <si>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</si>
  <si>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</si>
  <si>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</si>
  <si>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</si>
  <si>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</si>
  <si>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</si>
  <si>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</si>
  <si>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</si>
  <si>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</si>
  <si>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</si>
  <si>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</si>
  <si>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</si>
  <si>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</si>
  <si>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</si>
  <si>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</si>
  <si>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</si>
  <si>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</si>
  <si>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</si>
  <si>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</si>
  <si>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</si>
  <si>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</si>
  <si>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</si>
  <si>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</si>
  <si>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</si>
  <si>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</si>
  <si>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</si>
  <si>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</si>
  <si>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</si>
  <si>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</si>
  <si>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</si>
  <si>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</si>
  <si>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</si>
  <si>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</si>
  <si>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</si>
  <si>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</si>
  <si>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</si>
  <si>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</si>
  <si>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</si>
  <si>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</si>
  <si>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</si>
  <si>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</si>
  <si>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</si>
  <si>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</si>
  <si>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</si>
  <si>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</si>
  <si>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</si>
  <si>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</si>
  <si>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</si>
  <si>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</si>
  <si>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</si>
  <si>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</si>
  <si>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</si>
  <si>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</si>
  <si>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</si>
  <si>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</si>
  <si>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</si>
  <si>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</si>
  <si>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</si>
  <si>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</si>
  <si>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</si>
  <si>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</si>
  <si>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</si>
  <si>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</si>
  <si>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</si>
  <si>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</si>
  <si>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</si>
  <si>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</si>
  <si>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</si>
  <si>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</si>
  <si>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</si>
  <si>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</si>
  <si>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</si>
  <si>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</si>
  <si>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</si>
  <si>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</si>
  <si>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</si>
  <si>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</si>
  <si>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</si>
  <si>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</si>
  <si>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</si>
  <si>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</si>
  <si>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</si>
  <si>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</si>
  <si>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</si>
  <si>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</si>
  <si>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</si>
  <si>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</si>
  <si>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</si>
  <si>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</si>
  <si>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</si>
  <si>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</si>
  <si>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</si>
  <si>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</si>
  <si>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</si>
  <si>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</si>
  <si>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</si>
  <si>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</si>
  <si>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</si>
  <si>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</si>
  <si>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</si>
  <si>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</si>
  <si>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</si>
  <si>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</si>
  <si>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</si>
  <si>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</si>
  <si>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</si>
  <si>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</si>
  <si>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</si>
  <si>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</si>
  <si>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</si>
  <si>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</si>
  <si>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</si>
  <si>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</si>
  <si>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</si>
  <si>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</si>
  <si>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</si>
  <si>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</si>
  <si>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</si>
  <si>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</si>
  <si>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</si>
  <si>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</si>
  <si>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</si>
  <si>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</si>
  <si>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</si>
  <si>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</si>
  <si>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</si>
  <si>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</si>
  <si>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</si>
  <si>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</si>
  <si>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</si>
  <si>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</si>
  <si>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</si>
  <si>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</si>
  <si>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</si>
  <si>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</si>
  <si>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</si>
  <si>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</si>
  <si>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</si>
  <si>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</si>
  <si>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</si>
  <si>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</si>
  <si>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</si>
  <si>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</si>
  <si>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</si>
  <si>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</si>
  <si>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</si>
  <si>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</si>
  <si>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</si>
  <si>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</si>
  <si>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</si>
  <si>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</si>
  <si>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</si>
  <si>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</si>
  <si>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</si>
  <si>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</si>
  <si>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</si>
  <si>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</si>
  <si>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</si>
  <si>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</si>
  <si>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</si>
  <si>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</si>
  <si>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</si>
  <si>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</si>
  <si>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</si>
  <si>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</si>
  <si>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</si>
  <si>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</si>
  <si>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</si>
  <si>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</si>
  <si>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</si>
  <si>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</si>
  <si>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</si>
  <si>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</si>
  <si>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Součet sloupců 2 až 4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</si>
  <si>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</si>
  <si>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</si>
  <si>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</si>
  <si>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</si>
  <si>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</si>
  <si>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</t>
  </si>
  <si>
    <t>181a</t>
  </si>
  <si>
    <t>V (MPSV) 20-01    str. 8/14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</si>
  <si>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</si>
  <si>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</si>
  <si>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</si>
  <si>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</si>
  <si>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</si>
  <si>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</si>
  <si>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</si>
  <si>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zákona č. 89/2012 Sb., občanský zákoník (dále jen "NOZ") předány do péče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</si>
  <si>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</si>
  <si>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</si>
  <si>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 xml:space="preserve">                               závislosti na péči jiné osoby), které byly ve sledovaném roce svěřeny </t>
  </si>
  <si>
    <t>V (MPSV) 20-01    str. 9/14</t>
  </si>
  <si>
    <t xml:space="preserve">III. Klienti kurátora pro děti a mládež </t>
  </si>
  <si>
    <t xml:space="preserve">ř.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</si>
  <si>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</si>
  <si>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</si>
  <si>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</t>
  </si>
  <si>
    <t xml:space="preserve">         sl. 2 - uvede se počet dětí mladších 15 let z celkového počtu evidovaných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</si>
  <si>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</si>
  <si>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</si>
  <si>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         sl. 5 - uvede se počet dívek z celkového počtu mladistvých </t>
  </si>
  <si>
    <t>ř. 79 - součet sl. 4 a 2 musí být roven sl. 1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</si>
  <si>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</si>
  <si>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</si>
  <si>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</si>
  <si>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</si>
  <si>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</si>
  <si>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</si>
  <si>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 </t>
  </si>
  <si>
    <t>ř. 84 -  uvedou se počty trestních opatření uložených mladistvých podle § 24 zákona</t>
  </si>
  <si>
    <t xml:space="preserve">           č. 218/2003 Sb., o soudnictví ve věcech mládeže, ve znění pozdějších předpisů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</si>
  <si>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</si>
  <si>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</si>
  <si>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</si>
  <si>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</t>
  </si>
  <si>
    <t xml:space="preserve">ř. 84b - uvede se počet mladistvých, kteří se ve sledovaném roce nacházeli ve věznici </t>
  </si>
  <si>
    <t xml:space="preserve">            ve výkonu vazby  nebo ve výkonu trestního opatření odnětí svobody</t>
  </si>
  <si>
    <t>ř. 85 - uvedou se počty opatření uložených dětem mladším 15 let podle § 93 zákona</t>
  </si>
  <si>
    <t xml:space="preserve">          č. 218/2003 Sb., o soudnictví ve věcech mládeže, ve znění pozdějších předpisů</t>
  </si>
  <si>
    <t xml:space="preserve"> V. Náhradní péče </t>
  </si>
  <si>
    <t xml:space="preserve">   A. Pěstounská péče, osobní péče poručníka, péče jiné osoby</t>
  </si>
  <si>
    <t>ř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</si>
  <si>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</si>
  <si>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</si>
  <si>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</si>
  <si>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</si>
  <si>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                                do některé z uvedených forem náhradní rodinné péče</t>
  </si>
  <si>
    <t>V (MPSV) 20-01    str. 10/14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</si>
  <si>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</si>
  <si>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</si>
  <si>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</si>
  <si>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</si>
  <si>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</si>
  <si>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</t>
  </si>
  <si>
    <t xml:space="preserve">   </t>
  </si>
  <si>
    <t xml:space="preserve">   B. Počet osob vykonávajících náhradní rodinnou péči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</si>
  <si>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</si>
  <si>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</si>
  <si>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</si>
  <si>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</si>
  <si>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</t>
  </si>
  <si>
    <t xml:space="preserve">   C. Žadatelé o zprostředkování náhradní rodinné péče</t>
  </si>
  <si>
    <t xml:space="preserve">            vykonávat pěstounskou péči na přechodnou dobu podle § 27a odst. 1 zákona </t>
  </si>
  <si>
    <t xml:space="preserve">            č.359/1999 Sb.</t>
  </si>
  <si>
    <t xml:space="preserve">                                 pravomocně skončeno řízení o zařazení žadatele do evidence krajského </t>
  </si>
  <si>
    <t>V (MPSV) 20-01    str. 11/14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</si>
  <si>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</si>
  <si>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</si>
  <si>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</si>
  <si>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</si>
  <si>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</si>
  <si>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roce pravomocně rozhodl o uložení ochranné výchovy podle § 22 nebo  § 93 zákona  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</si>
  <si>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</si>
  <si>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</si>
  <si>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na základě žádosti zákonného zástupce, žádosti dítěte nebo žádosti OSPOD </t>
  </si>
  <si>
    <t xml:space="preserve"> F. Děti odebrané z péče rodičů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</si>
  <si>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</si>
  <si>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</si>
  <si>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</si>
  <si>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t xml:space="preserve">         péče zařízení pro péči o děti (neuvádí se děti, které byly odebrány z péče jednoho z rodičů a svěřeny 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</si>
  <si>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</si>
  <si>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</si>
  <si>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</si>
  <si>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</si>
  <si>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</si>
  <si>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</si>
  <si>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</si>
  <si>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</si>
  <si>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 xml:space="preserve">                                                                                                                      V (MPSV) 20-01 str. 12/14</t>
  </si>
  <si>
    <t xml:space="preserve">VII. A Evidenční údaje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</si>
  <si>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</si>
  <si>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</si>
  <si>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</si>
  <si>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</si>
  <si>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</si>
  <si>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o vykázání ze společného obydlí podle § 44 až § 47 zákona č. 273/2008 Sb., o Policii</t>
  </si>
  <si>
    <t xml:space="preserve">            odloženy v průběhu sledovaného roku do tzv. babyboxu.</t>
  </si>
  <si>
    <t xml:space="preserve"> VII. B  Rozhodovací  činnost obecního úřadu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</si>
  <si>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</si>
  <si>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</si>
  <si>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</si>
  <si>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</si>
  <si>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</si>
  <si>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</si>
  <si>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</si>
  <si>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</si>
  <si>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</si>
  <si>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</si>
  <si>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</si>
  <si>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</si>
  <si>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</si>
  <si>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</si>
  <si>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</si>
  <si>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</si>
  <si>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</si>
  <si>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zneužívání nebo zanedbávání dítěte bylo nedůvodné; podezření na  tyto formy</t>
  </si>
  <si>
    <t xml:space="preserve">                            může být zjištěno z vlastní činnosti OSPOD nebo na základě upozornění či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</si>
  <si>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</si>
  <si>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</si>
  <si>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                   opakovaně, v případě, že tato skutečnost není OSPOD známa, </t>
  </si>
  <si>
    <t xml:space="preserve">                                              s rozlišením sociálního prostředí dítěte v době zjištění podezření</t>
  </si>
  <si>
    <t xml:space="preserve">                              k prarodičům, dospělým sourozencům nebo jiným příbuzným žijícím v rámci </t>
  </si>
  <si>
    <t>V (MPSV) 20-01    str. 14/14</t>
  </si>
  <si>
    <t xml:space="preserve">                                v souvislosti s týráním, zneužíváním nebo zanedbáváním dítěte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</si>
  <si>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</si>
  <si>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</si>
  <si>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</si>
  <si>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</si>
  <si>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</si>
  <si>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                              zanedbávání zjištěno  tělesné  poškození zdraví (zlomeniny, vnitřní zranění,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</si>
  <si>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</si>
  <si>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</si>
  <si>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</si>
  <si>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</si>
  <si>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>XI. Počet zaměstnanců orgánu sociálně-právní ochrany dětí k 31. 12. sledovaného roku</t>
  </si>
  <si>
    <t xml:space="preserve">                   ochrany dětí, včetně kurátorů pro děti a mládež a pracovníků pro náhradní </t>
  </si>
  <si>
    <t xml:space="preserve">                   obecního úřadu  zařazeni v samostatném oddělení nebo v jednom oddělení</t>
  </si>
  <si>
    <t xml:space="preserve">                          dohod o výkonu pěstounské péče (součet celých i částečných úvazků).</t>
  </si>
  <si>
    <t xml:space="preserve">ČV 99/19 ze dne 17. října 2018
</t>
  </si>
  <si>
    <r>
      <t xml:space="preserve">Kraje a obce vyplněný výkaz doručí </t>
    </r>
    <r>
      <rPr>
        <b/>
        <sz val="9"/>
        <rFont val="Times New Roman"/>
        <family val="1"/>
      </rPr>
      <t>do 14. 2. 2020</t>
    </r>
    <r>
      <rPr>
        <sz val="9"/>
        <rFont val="Times New Roman"/>
        <family val="1"/>
      </rPr>
      <t xml:space="preserve">           </t>
    </r>
  </si>
  <si>
    <t>v elektronické podobě na MPSV - odboru programového financování a statistiky.</t>
  </si>
  <si>
    <t>zjišťování na rok 2019</t>
  </si>
  <si>
    <t>Česká republika</t>
  </si>
  <si>
    <t>Počet případů, ve kterých bylo soudem rozhodnuto o styku dítěte s rodičem nebo jinou osobou pod dohledem OSPOD</t>
  </si>
  <si>
    <t>Ř. 71 sl. 2 - uvede se počet nových případů, které zapsal OSPOD do rejstříku Om</t>
  </si>
  <si>
    <t xml:space="preserve">                   ve sledovaném roce,</t>
  </si>
  <si>
    <t xml:space="preserve">                  k 31. 12. sledovaného roku ( stav k 31.12. předchozího roku plus rejstřík Om,</t>
  </si>
  <si>
    <t xml:space="preserve">                  sledovaného roku (nové případy) mínus vyřazené spisy v průběhu roku).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</si>
  <si>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</si>
  <si>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</si>
  <si>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</si>
  <si>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</si>
  <si>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</si>
  <si>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</si>
  <si>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                   budoucího osvojitele nebo svěřeny do péče před osvojením.</t>
  </si>
  <si>
    <t xml:space="preserve">Ř. 73a sl.1  - uvede se počet nezletilých dětí, u kterých soud pravomocně rozhodl ve sledovaném </t>
  </si>
  <si>
    <t xml:space="preserve">                   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</si>
  <si>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</si>
  <si>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</si>
  <si>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</si>
  <si>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   </t>
  </si>
  <si>
    <t xml:space="preserve">Ř. 76 sl. 1 -  uvede se počet dětí, u kterých soud pravomocně rozhodl ve sledovaném roce </t>
  </si>
  <si>
    <t xml:space="preserve">                   o svěření  do pěstounské péče podle § 958 a násl. NOZ.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</si>
  <si>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</si>
  <si>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</si>
  <si>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 xml:space="preserve">                   poručník podle § 928 a násl. NOZ, který vykonává osobní péči o poručence.</t>
  </si>
  <si>
    <t>Ř. 73 až ř. 78  sl. 4 až 7 - uvedou se počty dětí podle rozdělení do stanovených věkových kategorií.</t>
  </si>
  <si>
    <t>Ř. 73 až ř. 78 - sl. 2 uvede se počet dětí, které byly ve sledovaném roce svěřeny do péče</t>
  </si>
  <si>
    <t xml:space="preserve">    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</si>
  <si>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</si>
  <si>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do některé z uvedených forem náhradní rodinné péče.</t>
  </si>
  <si>
    <t>Ř. 73 až ř. 78, sl. 1 - uvede se počet dětí včetně mladistvých (15 - 18 let).</t>
  </si>
  <si>
    <t xml:space="preserve">Ř. 89a až 89d sl. 8 - uvedou se počty případů, kdy došlo k zániku náhradní rodinné péče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</si>
  <si>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</si>
  <si>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</si>
  <si>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</si>
  <si>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 xml:space="preserve">                                      poručníků zvlášť.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</si>
  <si>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</si>
  <si>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péče.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</si>
  <si>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</si>
  <si>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</si>
  <si>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</si>
  <si>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</si>
  <si>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</si>
  <si>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</si>
  <si>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</si>
  <si>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</si>
  <si>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</si>
  <si>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</si>
  <si>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</si>
  <si>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</si>
  <si>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</si>
  <si>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</si>
  <si>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</si>
  <si>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</si>
  <si>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</si>
  <si>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</si>
  <si>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</si>
  <si>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</si>
  <si>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</si>
  <si>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</si>
  <si>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</si>
  <si>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</si>
  <si>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</si>
  <si>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</si>
  <si>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</si>
  <si>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</si>
  <si>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</si>
  <si>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</si>
  <si>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</si>
  <si>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</si>
  <si>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</si>
  <si>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</si>
  <si>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</si>
  <si>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</si>
  <si>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</si>
  <si>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</si>
  <si>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</si>
  <si>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</si>
  <si>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</si>
  <si>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</si>
  <si>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</si>
  <si>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</si>
  <si>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</si>
  <si>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</si>
  <si>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</si>
  <si>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</si>
  <si>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</si>
  <si>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</si>
  <si>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</si>
  <si>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</si>
  <si>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</si>
  <si>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</si>
  <si>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se souhlasem rodiče.</t>
  </si>
  <si>
    <t>Ř. 97 - uvede se počet dětí, které byly ve sledovaném roce odebrány z péče rodičů nebo jednoho z rodičů</t>
  </si>
  <si>
    <r>
      <t xml:space="preserve">         do péče druhého rodiče); </t>
    </r>
    <r>
      <rPr>
        <b/>
        <sz val="11"/>
        <rFont val="Arial CE"/>
        <family val="0"/>
      </rPr>
      <t xml:space="preserve">v případě, že dítě bylo ve sledovaném roce odebráno z péče rodičů </t>
    </r>
  </si>
  <si>
    <r>
      <t xml:space="preserve">         </t>
    </r>
    <r>
      <rPr>
        <b/>
        <sz val="11"/>
        <rFont val="Arial CE"/>
        <family val="0"/>
      </rPr>
      <t xml:space="preserve">opakovaně, uvede se pouze jednou (zapíše se pouze první odebrání dítěte z péče rodičů); </t>
    </r>
  </si>
  <si>
    <t xml:space="preserve">         součet sl. 1 až 4 musí být roven sl. 5.</t>
  </si>
  <si>
    <t>Ř. 98 - uvede se počet dětí, které byly ve sledovaném roce odebrány z péče rodičů nebo jednoho z rodičů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</si>
  <si>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</si>
  <si>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</si>
  <si>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</si>
  <si>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</si>
  <si>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</si>
  <si>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</si>
  <si>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</si>
  <si>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</si>
  <si>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</si>
  <si>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</si>
  <si>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</si>
  <si>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</si>
  <si>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</si>
  <si>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</si>
  <si>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</si>
  <si>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</si>
  <si>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</si>
  <si>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</si>
  <si>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</si>
  <si>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</si>
  <si>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</si>
  <si>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</si>
  <si>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</si>
  <si>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</si>
  <si>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</si>
  <si>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</si>
  <si>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</si>
  <si>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</si>
  <si>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</si>
  <si>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</si>
  <si>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>Ř. 102 až ř. 106l - součet sloupců 2 a 4 musí být roven sloupci 1.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</si>
  <si>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</si>
  <si>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</si>
  <si>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</si>
  <si>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</si>
  <si>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</si>
  <si>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</si>
  <si>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</si>
  <si>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</si>
  <si>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</si>
  <si>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</si>
  <si>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</si>
  <si>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</si>
  <si>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924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</si>
  <si>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</si>
  <si>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</si>
  <si>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</si>
  <si>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</si>
  <si>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</si>
  <si>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</si>
  <si>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</si>
  <si>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112j - uvede se počet rozhodnutí vydaných podle § 55 odst. 6 písm. b) zákona č. 359/1999 Sb.</t>
  </si>
  <si>
    <t>Ř. 112k - uvede se počet pořádkových pokut uložených rodičům nebo jiným osobám</t>
  </si>
  <si>
    <t>Ř. 114 až ř. 117 sl. 1 - uvede se počet zařízení ve správním obvodu krajského úřadu.</t>
  </si>
  <si>
    <t>Ř. 114 až ř. 117, sl. 3 až 5 - uvedou se počty jednotlivých zařízení podle typu zřizovatele.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</si>
  <si>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</si>
  <si>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</si>
  <si>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 xml:space="preserve">                            oznámení jiné osoby či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</si>
  <si>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</si>
  <si>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</si>
  <si>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</si>
  <si>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</si>
  <si>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</si>
  <si>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</si>
  <si>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</si>
  <si>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</si>
  <si>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</si>
  <si>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</si>
  <si>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</si>
  <si>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</si>
  <si>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</si>
  <si>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</si>
  <si>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</si>
  <si>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</si>
  <si>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</si>
  <si>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</si>
  <si>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</si>
  <si>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</si>
  <si>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</si>
  <si>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</si>
  <si>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</si>
  <si>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</si>
  <si>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</si>
  <si>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</si>
  <si>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</si>
  <si>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</si>
  <si>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</si>
  <si>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</si>
  <si>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</si>
  <si>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</si>
  <si>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</si>
  <si>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</si>
  <si>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</si>
  <si>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</si>
  <si>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</si>
  <si>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</si>
  <si>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</si>
  <si>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</si>
  <si>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 xml:space="preserve">Ř. 181 sl.1 - uvedou se počty zaměstnanců vykonávajících agendu sociálně-právní  </t>
  </si>
  <si>
    <t xml:space="preserve">                   rodinnou péči.</t>
  </si>
  <si>
    <t xml:space="preserve">Ř.181 sl. 2 - uvedou se počty kurátorů pro děti a mládež bez ohledu na to, zda jsou v rámci </t>
  </si>
  <si>
    <t xml:space="preserve">                   sociálně-právní ochrany.</t>
  </si>
  <si>
    <t xml:space="preserve">Ř. 181 sl. 3 - uvedou se počty zaměstnanců, kteří jsou pověřeni zabezpečováním agendy </t>
  </si>
  <si>
    <t xml:space="preserve">                    dohod o výkonu pěstounské péče podle § 47b a § 47c zákona č. 359/1999 Sb.      </t>
  </si>
  <si>
    <t xml:space="preserve">Ř. 181a sl. 1, 2, 3 -  uvede se součet pracovních úvazků zaměstnanců vykonávajících agendu </t>
  </si>
  <si>
    <t xml:space="preserve">                           OSPOD, včetně kurátorů pro děti a mládež a zaměstnanců vykonávající agendu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</si>
</sst>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  <numFmt numFmtId="165" formatCode="#\ ##0.0"/>
  </numFmts>
  <fonts count="90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1"/>
      <color indexed="8"/>
      <name val="Times New Roman CE"/>
      <family val="0"/>
    </font>
    <font>
      <b/>
      <u val="single"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b/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sz val="11"/>
      <name val="Times New Roman"/>
      <family val="1"/>
    </font>
    <font>
      <b/>
      <sz val="14"/>
      <name val="Times New Roman CE"/>
      <family val="1"/>
    </font>
    <font>
      <sz val="14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b/>
      <i/>
      <sz val="11"/>
      <name val="Arial"/>
      <family val="2"/>
    </font>
    <font>
      <sz val="9"/>
      <name val="Times New Roman C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76" fillId="20" borderId="2" applyNumberFormat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69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3" fillId="0" borderId="0" xfId="0" applyFont="1" applyFill="1" applyAlignment="1" applyProtection="1">
      <alignment horizontal="justify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16" fillId="0" borderId="0" xfId="0" applyFont="1" applyFill="1" applyAlignment="1" applyProtection="1">
      <alignment horizontal="justify" wrapText="1"/>
      <protection/>
    </xf>
    <xf numFmtId="0" fontId="17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left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33" xfId="0" applyFont="1" applyFill="1" applyBorder="1" applyAlignment="1" applyProtection="1">
      <alignment horizontal="left" vertical="top" wrapText="1"/>
      <protection locked="0"/>
    </xf>
    <xf numFmtId="0" fontId="12" fillId="0" borderId="34" xfId="0" applyFont="1" applyFill="1" applyBorder="1" applyAlignment="1" applyProtection="1">
      <alignment horizontal="left" vertical="top" wrapText="1"/>
      <protection locked="0"/>
    </xf>
    <xf numFmtId="0" fontId="12" fillId="0" borderId="35" xfId="0" applyFont="1" applyFill="1" applyBorder="1" applyAlignment="1" applyProtection="1">
      <alignment horizontal="left" vertical="top" wrapText="1"/>
      <protection locked="0"/>
    </xf>
    <xf numFmtId="0" fontId="12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2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 horizontal="left" wrapText="1"/>
      <protection/>
    </xf>
    <xf numFmtId="0" fontId="22" fillId="33" borderId="0" xfId="0" applyFont="1" applyFill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wrapText="1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left" wrapText="1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1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5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right" vertical="top"/>
      <protection/>
    </xf>
    <xf numFmtId="0" fontId="27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30" fillId="33" borderId="0" xfId="0" applyFont="1" applyFill="1" applyAlignment="1" applyProtection="1">
      <alignment horizontal="center" wrapText="1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24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37" borderId="0" xfId="0" applyFont="1" applyFill="1" applyBorder="1" applyAlignment="1" applyProtection="1">
      <alignment/>
      <protection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38" fillId="37" borderId="0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 horizontal="center" wrapText="1"/>
      <protection/>
    </xf>
    <xf numFmtId="0" fontId="0" fillId="37" borderId="0" xfId="0" applyFill="1" applyAlignment="1">
      <alignment/>
    </xf>
    <xf numFmtId="0" fontId="45" fillId="37" borderId="0" xfId="0" applyFont="1" applyFill="1" applyBorder="1" applyAlignment="1" applyProtection="1">
      <alignment/>
      <protection/>
    </xf>
    <xf numFmtId="0" fontId="42" fillId="37" borderId="0" xfId="0" applyFont="1" applyFill="1" applyAlignment="1" applyProtection="1">
      <alignment horizontal="left" vertical="center" wrapText="1"/>
      <protection/>
    </xf>
    <xf numFmtId="0" fontId="42" fillId="37" borderId="0" xfId="0" applyFont="1" applyFill="1" applyBorder="1" applyAlignment="1" applyProtection="1">
      <alignment/>
      <protection/>
    </xf>
    <xf numFmtId="0" fontId="5" fillId="37" borderId="0" xfId="0" applyFont="1" applyFill="1" applyAlignment="1">
      <alignment/>
    </xf>
    <xf numFmtId="0" fontId="44" fillId="37" borderId="0" xfId="0" applyFont="1" applyFill="1" applyBorder="1" applyAlignment="1" applyProtection="1">
      <alignment wrapText="1"/>
      <protection/>
    </xf>
    <xf numFmtId="0" fontId="42" fillId="37" borderId="0" xfId="0" applyFont="1" applyFill="1" applyAlignment="1" applyProtection="1">
      <alignment vertical="center"/>
      <protection/>
    </xf>
    <xf numFmtId="0" fontId="5" fillId="37" borderId="0" xfId="0" applyFont="1" applyFill="1" applyAlignment="1">
      <alignment horizontal="right"/>
    </xf>
    <xf numFmtId="0" fontId="41" fillId="37" borderId="0" xfId="0" applyFont="1" applyFill="1" applyAlignment="1" applyProtection="1">
      <alignment horizontal="left" vertical="center"/>
      <protection/>
    </xf>
    <xf numFmtId="0" fontId="47" fillId="37" borderId="0" xfId="0" applyFont="1" applyFill="1" applyBorder="1" applyAlignment="1" applyProtection="1">
      <alignment horizontal="center"/>
      <protection/>
    </xf>
    <xf numFmtId="0" fontId="48" fillId="37" borderId="0" xfId="0" applyFont="1" applyFill="1" applyAlignment="1">
      <alignment horizontal="center"/>
    </xf>
    <xf numFmtId="0" fontId="47" fillId="37" borderId="0" xfId="0" applyFont="1" applyFill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38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41" fillId="37" borderId="57" xfId="0" applyFont="1" applyFill="1" applyBorder="1" applyAlignment="1" applyProtection="1">
      <alignment horizontal="left" vertical="center"/>
      <protection/>
    </xf>
    <xf numFmtId="0" fontId="41" fillId="37" borderId="58" xfId="0" applyFont="1" applyFill="1" applyBorder="1" applyAlignment="1" applyProtection="1">
      <alignment horizontal="left" vertical="center"/>
      <protection/>
    </xf>
    <xf numFmtId="0" fontId="41" fillId="37" borderId="59" xfId="0" applyFont="1" applyFill="1" applyBorder="1" applyAlignment="1" applyProtection="1">
      <alignment horizontal="left" vertical="center"/>
      <protection locked="0"/>
    </xf>
    <xf numFmtId="0" fontId="41" fillId="37" borderId="60" xfId="0" applyFont="1" applyFill="1" applyBorder="1" applyAlignment="1" applyProtection="1">
      <alignment horizontal="left" vertical="center"/>
      <protection locked="0"/>
    </xf>
    <xf numFmtId="0" fontId="41" fillId="37" borderId="61" xfId="0" applyFont="1" applyFill="1" applyBorder="1" applyAlignment="1" applyProtection="1">
      <alignment horizontal="left" vertical="center"/>
      <protection/>
    </xf>
    <xf numFmtId="0" fontId="41" fillId="37" borderId="62" xfId="0" applyFont="1" applyFill="1" applyBorder="1" applyAlignment="1" applyProtection="1">
      <alignment horizontal="left" vertical="center"/>
      <protection/>
    </xf>
    <xf numFmtId="0" fontId="41" fillId="37" borderId="63" xfId="0" applyFont="1" applyFill="1" applyBorder="1" applyAlignment="1" applyProtection="1">
      <alignment horizontal="left" vertical="center"/>
      <protection/>
    </xf>
    <xf numFmtId="0" fontId="41" fillId="37" borderId="64" xfId="0" applyFont="1" applyFill="1" applyBorder="1" applyAlignment="1" applyProtection="1">
      <alignment horizontal="left" vertical="center"/>
      <protection/>
    </xf>
    <xf numFmtId="0" fontId="41" fillId="37" borderId="0" xfId="0" applyFont="1" applyFill="1" applyBorder="1" applyAlignment="1" applyProtection="1">
      <alignment horizontal="left"/>
      <protection/>
    </xf>
    <xf numFmtId="0" fontId="41" fillId="37" borderId="0" xfId="0" applyFont="1" applyFill="1" applyBorder="1" applyAlignment="1" applyProtection="1">
      <alignment horizontal="left"/>
      <protection locked="0"/>
    </xf>
    <xf numFmtId="0" fontId="44" fillId="37" borderId="0" xfId="0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Alignment="1">
      <alignment horizontal="justify" wrapText="1"/>
    </xf>
    <xf numFmtId="0" fontId="53" fillId="0" borderId="0" xfId="0" applyNumberFormat="1" applyFont="1" applyAlignment="1">
      <alignment horizontal="justify" wrapText="1"/>
    </xf>
    <xf numFmtId="0" fontId="52" fillId="0" borderId="0" xfId="0" applyNumberFormat="1" applyFont="1" applyAlignment="1">
      <alignment horizontal="justify" wrapText="1"/>
    </xf>
    <xf numFmtId="0" fontId="45" fillId="0" borderId="0" xfId="0" applyNumberFormat="1" applyFont="1" applyAlignment="1">
      <alignment wrapText="1"/>
    </xf>
    <xf numFmtId="0" fontId="53" fillId="0" borderId="0" xfId="0" applyNumberFormat="1" applyFont="1" applyAlignment="1">
      <alignment wrapText="1"/>
    </xf>
    <xf numFmtId="0" fontId="54" fillId="0" borderId="0" xfId="0" applyNumberFormat="1" applyFont="1" applyAlignment="1">
      <alignment wrapText="1"/>
    </xf>
    <xf numFmtId="0" fontId="38" fillId="0" borderId="0" xfId="0" applyFont="1" applyFill="1" applyAlignment="1">
      <alignment horizontal="right"/>
    </xf>
    <xf numFmtId="0" fontId="5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horizontal="justify" wrapText="1"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 horizontal="left" vertical="top" wrapText="1"/>
    </xf>
    <xf numFmtId="0" fontId="45" fillId="0" borderId="0" xfId="0" applyNumberFormat="1" applyFont="1" applyAlignment="1">
      <alignment horizontal="left" wrapText="1"/>
    </xf>
    <xf numFmtId="0" fontId="53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NumberFormat="1" applyFont="1" applyAlignment="1">
      <alignment horizontal="justify" wrapText="1"/>
    </xf>
    <xf numFmtId="0" fontId="38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37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8" fillId="37" borderId="0" xfId="0" applyFont="1" applyFill="1" applyBorder="1" applyAlignment="1" applyProtection="1">
      <alignment wrapText="1"/>
      <protection/>
    </xf>
    <xf numFmtId="0" fontId="39" fillId="37" borderId="65" xfId="0" applyFont="1" applyFill="1" applyBorder="1" applyAlignment="1" applyProtection="1">
      <alignment horizontal="center" vertical="center"/>
      <protection/>
    </xf>
    <xf numFmtId="0" fontId="40" fillId="0" borderId="66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2" fillId="37" borderId="0" xfId="0" applyFont="1" applyFill="1" applyAlignment="1" applyProtection="1">
      <alignment horizontal="left" vertical="center" wrapText="1"/>
      <protection/>
    </xf>
    <xf numFmtId="0" fontId="41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>
      <alignment/>
    </xf>
    <xf numFmtId="0" fontId="44" fillId="37" borderId="61" xfId="0" applyFont="1" applyFill="1" applyBorder="1" applyAlignment="1" applyProtection="1">
      <alignment horizontal="center" vertical="center"/>
      <protection/>
    </xf>
    <xf numFmtId="0" fontId="44" fillId="37" borderId="68" xfId="0" applyFont="1" applyFill="1" applyBorder="1" applyAlignment="1" applyProtection="1">
      <alignment horizontal="center" vertical="center"/>
      <protection/>
    </xf>
    <xf numFmtId="0" fontId="44" fillId="37" borderId="62" xfId="0" applyFont="1" applyFill="1" applyBorder="1" applyAlignment="1" applyProtection="1">
      <alignment horizontal="center" vertical="center"/>
      <protection/>
    </xf>
    <xf numFmtId="49" fontId="45" fillId="0" borderId="61" xfId="0" applyNumberFormat="1" applyFont="1" applyFill="1" applyBorder="1" applyAlignment="1" applyProtection="1">
      <alignment horizontal="center"/>
      <protection locked="0"/>
    </xf>
    <xf numFmtId="49" fontId="45" fillId="0" borderId="68" xfId="0" applyNumberFormat="1" applyFont="1" applyFill="1" applyBorder="1" applyAlignment="1" applyProtection="1">
      <alignment horizontal="center"/>
      <protection locked="0"/>
    </xf>
    <xf numFmtId="49" fontId="45" fillId="0" borderId="62" xfId="0" applyNumberFormat="1" applyFont="1" applyFill="1" applyBorder="1" applyAlignment="1" applyProtection="1">
      <alignment horizontal="center"/>
      <protection locked="0"/>
    </xf>
    <xf numFmtId="0" fontId="44" fillId="35" borderId="61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4" fillId="35" borderId="61" xfId="0" applyFont="1" applyFill="1" applyBorder="1" applyAlignment="1" applyProtection="1">
      <alignment horizontal="left" vertical="center"/>
      <protection locked="0"/>
    </xf>
    <xf numFmtId="0" fontId="0" fillId="0" borderId="68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37" borderId="0" xfId="0" applyFont="1" applyFill="1" applyAlignment="1">
      <alignment horizontal="right"/>
    </xf>
    <xf numFmtId="0" fontId="0" fillId="0" borderId="60" xfId="0" applyBorder="1" applyAlignment="1" applyProtection="1">
      <alignment horizontal="right"/>
      <protection/>
    </xf>
    <xf numFmtId="49" fontId="0" fillId="37" borderId="0" xfId="0" applyNumberFormat="1" applyFont="1" applyFill="1" applyBorder="1" applyAlignment="1" applyProtection="1">
      <alignment/>
      <protection locked="0"/>
    </xf>
    <xf numFmtId="0" fontId="41" fillId="37" borderId="0" xfId="0" applyFont="1" applyFill="1" applyAlignment="1" applyProtection="1">
      <alignment horizontal="left" vertical="center" wrapText="1"/>
      <protection/>
    </xf>
    <xf numFmtId="0" fontId="47" fillId="37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1" fillId="37" borderId="0" xfId="0" applyFont="1" applyFill="1" applyBorder="1" applyAlignment="1" applyProtection="1">
      <alignment horizontal="left" vertical="top" wrapText="1"/>
      <protection/>
    </xf>
    <xf numFmtId="0" fontId="41" fillId="38" borderId="0" xfId="0" applyFont="1" applyFill="1" applyBorder="1" applyAlignment="1" applyProtection="1">
      <alignment horizontal="center" vertical="center" wrapText="1"/>
      <protection/>
    </xf>
    <xf numFmtId="49" fontId="50" fillId="37" borderId="0" xfId="0" applyNumberFormat="1" applyFont="1" applyFill="1" applyBorder="1" applyAlignment="1" applyProtection="1">
      <alignment vertical="center"/>
      <protection locked="0"/>
    </xf>
    <xf numFmtId="0" fontId="41" fillId="37" borderId="69" xfId="0" applyFont="1" applyFill="1" applyBorder="1" applyAlignment="1" applyProtection="1">
      <alignment horizontal="center" vertical="center" wrapText="1"/>
      <protection/>
    </xf>
    <xf numFmtId="0" fontId="41" fillId="37" borderId="70" xfId="0" applyFont="1" applyFill="1" applyBorder="1" applyAlignment="1" applyProtection="1">
      <alignment horizontal="center" vertical="center" wrapText="1"/>
      <protection/>
    </xf>
    <xf numFmtId="0" fontId="41" fillId="37" borderId="71" xfId="0" applyFont="1" applyFill="1" applyBorder="1" applyAlignment="1" applyProtection="1">
      <alignment horizontal="center" vertical="center" wrapText="1"/>
      <protection/>
    </xf>
    <xf numFmtId="14" fontId="41" fillId="35" borderId="72" xfId="0" applyNumberFormat="1" applyFont="1" applyFill="1" applyBorder="1" applyAlignment="1" applyProtection="1">
      <alignment horizontal="left" vertical="center"/>
      <protection/>
    </xf>
    <xf numFmtId="0" fontId="41" fillId="35" borderId="72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41" fillId="35" borderId="74" xfId="0" applyFont="1" applyFill="1" applyBorder="1" applyAlignment="1" applyProtection="1">
      <alignment horizontal="left" vertical="center"/>
      <protection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3" fontId="41" fillId="35" borderId="76" xfId="0" applyNumberFormat="1" applyFont="1" applyFill="1" applyBorder="1" applyAlignment="1" applyProtection="1">
      <alignment horizontal="left" vertical="center"/>
      <protection/>
    </xf>
    <xf numFmtId="0" fontId="41" fillId="35" borderId="76" xfId="0" applyFont="1" applyFill="1" applyBorder="1" applyAlignment="1" applyProtection="1">
      <alignment horizontal="left" vertical="center"/>
      <protection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9" fillId="35" borderId="76" xfId="34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 applyProtection="1">
      <alignment horizontal="left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78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79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0" borderId="55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0" fillId="0" borderId="55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51" fillId="37" borderId="61" xfId="0" applyFont="1" applyFill="1" applyBorder="1" applyAlignment="1" applyProtection="1">
      <alignment vertical="center" wrapText="1"/>
      <protection/>
    </xf>
    <xf numFmtId="0" fontId="51" fillId="37" borderId="68" xfId="0" applyFont="1" applyFill="1" applyBorder="1" applyAlignment="1" applyProtection="1">
      <alignment vertical="center" wrapText="1"/>
      <protection/>
    </xf>
    <xf numFmtId="0" fontId="51" fillId="37" borderId="62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2" fillId="0" borderId="33" xfId="0" applyFont="1" applyFill="1" applyBorder="1" applyAlignment="1" applyProtection="1">
      <alignment vertical="top" wrapText="1"/>
      <protection locked="0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8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81" xfId="0" applyFont="1" applyFill="1" applyBorder="1" applyAlignment="1" applyProtection="1">
      <alignment vertical="top" wrapText="1"/>
      <protection locked="0"/>
    </xf>
    <xf numFmtId="0" fontId="2" fillId="0" borderId="35" xfId="0" applyFont="1" applyFill="1" applyBorder="1" applyAlignment="1" applyProtection="1">
      <alignment vertical="top" wrapText="1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5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82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83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5" xfId="0" applyFont="1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50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5" fillId="33" borderId="84" xfId="0" applyFont="1" applyFill="1" applyBorder="1" applyAlignment="1" applyProtection="1">
      <alignment vertical="center"/>
      <protection/>
    </xf>
    <xf numFmtId="0" fontId="0" fillId="0" borderId="85" xfId="0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86" xfId="0" applyFont="1" applyFill="1" applyBorder="1" applyAlignment="1" applyProtection="1">
      <alignment horizontal="center" vertical="center" wrapText="1"/>
      <protection/>
    </xf>
    <xf numFmtId="0" fontId="5" fillId="33" borderId="87" xfId="0" applyFont="1" applyFill="1" applyBorder="1" applyAlignment="1" applyProtection="1">
      <alignment horizontal="center" vertical="center" wrapText="1"/>
      <protection/>
    </xf>
    <xf numFmtId="0" fontId="5" fillId="33" borderId="88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82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89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6" fillId="33" borderId="90" xfId="0" applyFont="1" applyFill="1" applyBorder="1" applyAlignment="1" applyProtection="1">
      <alignment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51" xfId="0" applyFont="1" applyFill="1" applyBorder="1" applyAlignment="1" applyProtection="1">
      <alignment vertical="center" wrapText="1"/>
      <protection/>
    </xf>
    <xf numFmtId="0" fontId="6" fillId="33" borderId="91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5" fillId="33" borderId="83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5" fillId="33" borderId="92" xfId="0" applyFont="1" applyFill="1" applyBorder="1" applyAlignment="1" applyProtection="1">
      <alignment vertical="center" wrapText="1"/>
      <protection/>
    </xf>
    <xf numFmtId="0" fontId="0" fillId="0" borderId="93" xfId="0" applyFill="1" applyBorder="1" applyAlignment="1" applyProtection="1">
      <alignment vertical="center"/>
      <protection/>
    </xf>
    <xf numFmtId="0" fontId="0" fillId="0" borderId="94" xfId="0" applyFill="1" applyBorder="1" applyAlignment="1" applyProtection="1">
      <alignment vertical="center"/>
      <protection/>
    </xf>
    <xf numFmtId="0" fontId="5" fillId="33" borderId="93" xfId="0" applyFont="1" applyFill="1" applyBorder="1" applyAlignment="1" applyProtection="1">
      <alignment vertical="center" wrapText="1"/>
      <protection/>
    </xf>
    <xf numFmtId="0" fontId="6" fillId="33" borderId="93" xfId="0" applyFont="1" applyFill="1" applyBorder="1" applyAlignment="1" applyProtection="1">
      <alignment vertical="center" wrapText="1"/>
      <protection/>
    </xf>
    <xf numFmtId="0" fontId="0" fillId="0" borderId="94" xfId="0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49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92" xfId="0" applyFont="1" applyFill="1" applyBorder="1" applyAlignment="1" applyProtection="1">
      <alignment horizontal="left" vertical="center" wrapText="1"/>
      <protection/>
    </xf>
    <xf numFmtId="0" fontId="5" fillId="33" borderId="93" xfId="0" applyFont="1" applyFill="1" applyBorder="1" applyAlignment="1" applyProtection="1">
      <alignment horizontal="left" vertical="center" wrapText="1"/>
      <protection/>
    </xf>
    <xf numFmtId="0" fontId="5" fillId="33" borderId="94" xfId="0" applyFont="1" applyFill="1" applyBorder="1" applyAlignment="1" applyProtection="1">
      <alignment horizontal="left" vertical="center" wrapText="1"/>
      <protection/>
    </xf>
    <xf numFmtId="0" fontId="5" fillId="33" borderId="95" xfId="0" applyFont="1" applyFill="1" applyBorder="1" applyAlignment="1" applyProtection="1">
      <alignment vertical="center" wrapText="1"/>
      <protection/>
    </xf>
    <xf numFmtId="0" fontId="5" fillId="33" borderId="96" xfId="0" applyFont="1" applyFill="1" applyBorder="1" applyAlignment="1" applyProtection="1">
      <alignment vertical="center"/>
      <protection/>
    </xf>
    <xf numFmtId="0" fontId="5" fillId="33" borderId="9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50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22" fillId="33" borderId="29" xfId="0" applyFont="1" applyFill="1" applyBorder="1" applyAlignment="1" applyProtection="1">
      <alignment horizontal="left" vertical="top" wrapText="1"/>
      <protection/>
    </xf>
    <xf numFmtId="0" fontId="35" fillId="33" borderId="50" xfId="0" applyFont="1" applyFill="1" applyBorder="1" applyAlignment="1" applyProtection="1">
      <alignment horizontal="left" vertical="top" wrapText="1"/>
      <protection/>
    </xf>
    <xf numFmtId="0" fontId="35" fillId="33" borderId="31" xfId="0" applyFont="1" applyFill="1" applyBorder="1" applyAlignment="1" applyProtection="1">
      <alignment horizontal="left" vertical="top" wrapText="1"/>
      <protection/>
    </xf>
    <xf numFmtId="0" fontId="35" fillId="33" borderId="17" xfId="0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6" fillId="33" borderId="29" xfId="0" applyFont="1" applyFill="1" applyBorder="1" applyAlignment="1" applyProtection="1">
      <alignment horizontal="left" vertical="top" wrapText="1"/>
      <protection/>
    </xf>
    <xf numFmtId="0" fontId="37" fillId="33" borderId="50" xfId="0" applyFont="1" applyFill="1" applyBorder="1" applyAlignment="1" applyProtection="1">
      <alignment horizontal="left" vertical="top" wrapText="1"/>
      <protection/>
    </xf>
    <xf numFmtId="0" fontId="37" fillId="33" borderId="30" xfId="0" applyFont="1" applyFill="1" applyBorder="1" applyAlignment="1" applyProtection="1">
      <alignment horizontal="left" vertical="top" wrapText="1"/>
      <protection/>
    </xf>
    <xf numFmtId="0" fontId="37" fillId="33" borderId="51" xfId="0" applyFont="1" applyFill="1" applyBorder="1" applyAlignment="1" applyProtection="1">
      <alignment horizontal="left" vertical="top" wrapText="1"/>
      <protection/>
    </xf>
    <xf numFmtId="0" fontId="37" fillId="33" borderId="31" xfId="0" applyFont="1" applyFill="1" applyBorder="1" applyAlignment="1" applyProtection="1">
      <alignment horizontal="left" vertical="top" wrapText="1"/>
      <protection/>
    </xf>
    <xf numFmtId="0" fontId="37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50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51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50" xfId="0" applyFont="1" applyFill="1" applyBorder="1" applyAlignment="1" applyProtection="1">
      <alignment horizontal="center" vertical="top" wrapText="1"/>
      <protection/>
    </xf>
    <xf numFmtId="0" fontId="2" fillId="33" borderId="31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vertical="center"/>
      <protection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horizontal="left" vertical="top" wrapText="1"/>
      <protection locked="0"/>
    </xf>
    <xf numFmtId="0" fontId="0" fillId="33" borderId="5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65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5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5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Špat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123825</xdr:colOff>
      <xdr:row>3</xdr:row>
      <xdr:rowOff>142875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7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4">
      <selection activeCell="F3" sqref="F3"/>
    </sheetView>
  </sheetViews>
  <sheetFormatPr defaultColWidth="0" defaultRowHeight="0" customHeight="1" zeroHeight="1"/>
  <cols>
    <col min="1" max="1" width="1.625" style="280" customWidth="1"/>
    <col min="2" max="2" width="13.75390625" style="283" customWidth="1"/>
    <col min="3" max="3" width="9.125" style="283" customWidth="1"/>
    <col min="4" max="4" width="8.00390625" style="283" customWidth="1"/>
    <col min="5" max="5" width="7.75390625" style="283" customWidth="1"/>
    <col min="6" max="6" width="17.625" style="283" customWidth="1"/>
    <col min="7" max="7" width="12.25390625" style="283" customWidth="1"/>
    <col min="8" max="8" width="6.25390625" style="283" customWidth="1"/>
    <col min="9" max="9" width="8.375" style="283" customWidth="1"/>
    <col min="10" max="10" width="10.375" style="283" customWidth="1"/>
    <col min="11" max="16384" width="0" style="283" hidden="1" customWidth="1"/>
  </cols>
  <sheetData>
    <row r="1" spans="1:10" s="280" customFormat="1" ht="14.2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7.75" customHeight="1">
      <c r="A2" s="279"/>
      <c r="B2" s="336"/>
      <c r="C2" s="281"/>
      <c r="D2" s="281"/>
      <c r="E2" s="281"/>
      <c r="F2" s="281"/>
      <c r="G2" s="282"/>
      <c r="H2" s="282"/>
      <c r="I2" s="282"/>
      <c r="J2" s="282"/>
    </row>
    <row r="3" spans="1:10" ht="27" customHeight="1">
      <c r="A3" s="279"/>
      <c r="B3" s="336"/>
      <c r="C3" s="281"/>
      <c r="D3" s="281"/>
      <c r="E3" s="281"/>
      <c r="F3" s="281"/>
      <c r="G3" s="282"/>
      <c r="H3" s="337" t="s">
        <v>0</v>
      </c>
      <c r="I3" s="338"/>
      <c r="J3" s="339"/>
    </row>
    <row r="4" spans="1:10" ht="12.75">
      <c r="A4" s="279"/>
      <c r="B4" s="282"/>
      <c r="C4" s="284"/>
      <c r="D4" s="284"/>
      <c r="E4" s="284"/>
      <c r="F4" s="284"/>
      <c r="G4" s="282"/>
      <c r="H4" s="282"/>
      <c r="I4" s="282"/>
      <c r="J4" s="282"/>
    </row>
    <row r="5" spans="1:10" ht="12.75">
      <c r="A5" s="279"/>
      <c r="B5" s="285" t="s">
        <v>1</v>
      </c>
      <c r="C5" s="286"/>
      <c r="D5" s="286"/>
      <c r="E5" s="284"/>
      <c r="F5" s="284"/>
      <c r="G5" s="282"/>
      <c r="H5" s="282"/>
      <c r="I5" s="282"/>
      <c r="J5" s="282"/>
    </row>
    <row r="6" spans="1:10" ht="15">
      <c r="A6" s="279"/>
      <c r="B6" s="285" t="s">
        <v>2</v>
      </c>
      <c r="C6" s="286"/>
      <c r="D6" s="286"/>
      <c r="E6" s="287"/>
      <c r="F6" s="287"/>
      <c r="G6" s="288"/>
      <c r="H6" s="285" t="s">
        <v>3</v>
      </c>
      <c r="I6" s="286"/>
      <c r="J6" s="289"/>
    </row>
    <row r="7" spans="1:10" ht="13.5" customHeight="1">
      <c r="A7" s="279"/>
      <c r="B7" s="287"/>
      <c r="C7" s="287"/>
      <c r="D7" s="287"/>
      <c r="E7" s="287"/>
      <c r="F7" s="287"/>
      <c r="G7" s="290"/>
      <c r="H7" s="334" t="s">
        <v>560</v>
      </c>
      <c r="I7" s="335"/>
      <c r="J7" s="335"/>
    </row>
    <row r="8" spans="1:10" ht="12.75">
      <c r="A8" s="279"/>
      <c r="B8" s="340" t="s">
        <v>561</v>
      </c>
      <c r="C8" s="340"/>
      <c r="D8" s="340"/>
      <c r="E8" s="340"/>
      <c r="F8" s="340"/>
      <c r="G8" s="340"/>
      <c r="H8" s="285" t="s">
        <v>4</v>
      </c>
      <c r="I8" s="286"/>
      <c r="J8" s="289"/>
    </row>
    <row r="9" spans="1:13" ht="13.5" customHeight="1">
      <c r="A9" s="279"/>
      <c r="B9" s="292" t="s">
        <v>562</v>
      </c>
      <c r="C9" s="292"/>
      <c r="D9" s="292"/>
      <c r="E9" s="292"/>
      <c r="F9" s="292"/>
      <c r="G9" s="292"/>
      <c r="H9" s="285" t="s">
        <v>563</v>
      </c>
      <c r="I9" s="286"/>
      <c r="J9" s="289"/>
      <c r="K9" s="289"/>
      <c r="L9" s="289"/>
      <c r="M9" s="289"/>
    </row>
    <row r="10" spans="1:13" ht="12.75">
      <c r="A10" s="279"/>
      <c r="B10" s="292" t="s">
        <v>5</v>
      </c>
      <c r="C10" s="292"/>
      <c r="D10" s="292"/>
      <c r="E10" s="292"/>
      <c r="F10" s="292"/>
      <c r="G10" s="292"/>
      <c r="H10" s="285"/>
      <c r="I10" s="286"/>
      <c r="J10" s="289"/>
      <c r="K10" s="289"/>
      <c r="L10" s="289"/>
      <c r="M10" s="289"/>
    </row>
    <row r="11" spans="1:13" ht="12.75" customHeight="1">
      <c r="A11" s="279"/>
      <c r="B11" s="340" t="s">
        <v>6</v>
      </c>
      <c r="C11" s="340"/>
      <c r="D11" s="340"/>
      <c r="E11" s="340"/>
      <c r="F11" s="340"/>
      <c r="G11" s="291"/>
      <c r="H11" s="343" t="s">
        <v>7</v>
      </c>
      <c r="I11" s="344"/>
      <c r="J11" s="345"/>
      <c r="K11" s="289"/>
      <c r="L11" s="289"/>
      <c r="M11" s="289"/>
    </row>
    <row r="12" spans="1:13" ht="14.25">
      <c r="A12" s="279"/>
      <c r="B12" s="292"/>
      <c r="C12" s="292"/>
      <c r="D12" s="292"/>
      <c r="E12" s="292"/>
      <c r="F12" s="292"/>
      <c r="G12" s="292"/>
      <c r="H12" s="346"/>
      <c r="I12" s="347"/>
      <c r="J12" s="348"/>
      <c r="K12" s="289"/>
      <c r="L12" s="289"/>
      <c r="M12" s="289"/>
    </row>
    <row r="13" spans="1:10" ht="15">
      <c r="A13" s="279"/>
      <c r="B13" s="292" t="s">
        <v>8</v>
      </c>
      <c r="C13" s="292"/>
      <c r="D13" s="292"/>
      <c r="E13" s="292"/>
      <c r="F13" s="292"/>
      <c r="G13" s="293"/>
      <c r="H13" s="294"/>
      <c r="I13" s="294"/>
      <c r="J13" s="290"/>
    </row>
    <row r="14" spans="1:10" ht="15">
      <c r="A14" s="279"/>
      <c r="B14" s="295" t="s">
        <v>9</v>
      </c>
      <c r="C14" s="292"/>
      <c r="D14" s="292"/>
      <c r="E14" s="292"/>
      <c r="F14" s="292"/>
      <c r="G14" s="296"/>
      <c r="H14" s="349" t="s">
        <v>564</v>
      </c>
      <c r="I14" s="350"/>
      <c r="J14" s="351"/>
    </row>
    <row r="15" spans="1:10" ht="27" customHeight="1">
      <c r="A15" s="279"/>
      <c r="B15" s="293" t="s">
        <v>10</v>
      </c>
      <c r="C15" s="293"/>
      <c r="D15" s="293"/>
      <c r="E15" s="293"/>
      <c r="F15" s="293"/>
      <c r="G15" s="293"/>
      <c r="H15" s="297"/>
      <c r="I15" s="297"/>
      <c r="J15" s="297"/>
    </row>
    <row r="16" spans="1:10" ht="15" customHeight="1">
      <c r="A16" s="279"/>
      <c r="B16" s="293" t="s">
        <v>11</v>
      </c>
      <c r="C16" s="293"/>
      <c r="D16" s="293"/>
      <c r="E16" s="293"/>
      <c r="F16" s="355" t="s">
        <v>12</v>
      </c>
      <c r="G16" s="356"/>
      <c r="H16" s="352"/>
      <c r="I16" s="353"/>
      <c r="J16" s="354"/>
    </row>
    <row r="17" spans="1:10" ht="23.25" customHeight="1">
      <c r="A17" s="279"/>
      <c r="B17" s="284"/>
      <c r="C17" s="282"/>
      <c r="D17" s="282"/>
      <c r="E17" s="282"/>
      <c r="F17" s="282"/>
      <c r="G17" s="282"/>
      <c r="H17" s="282"/>
      <c r="I17" s="282"/>
      <c r="J17" s="282"/>
    </row>
    <row r="18" spans="1:10" ht="12.75">
      <c r="A18" s="279"/>
      <c r="B18" s="284"/>
      <c r="C18" s="282"/>
      <c r="D18" s="282"/>
      <c r="E18" s="282"/>
      <c r="F18" s="282"/>
      <c r="G18" s="282"/>
      <c r="H18" s="282"/>
      <c r="I18" s="282"/>
      <c r="J18" s="282"/>
    </row>
    <row r="19" spans="1:10" ht="20.25">
      <c r="A19" s="279"/>
      <c r="B19" s="359"/>
      <c r="C19" s="360"/>
      <c r="D19" s="360"/>
      <c r="E19" s="360"/>
      <c r="F19" s="360"/>
      <c r="G19" s="360"/>
      <c r="H19" s="360"/>
      <c r="I19" s="360"/>
      <c r="J19" s="360"/>
    </row>
    <row r="20" spans="1:10" ht="20.25">
      <c r="A20" s="279"/>
      <c r="B20" s="359"/>
      <c r="C20" s="360"/>
      <c r="D20" s="360"/>
      <c r="E20" s="360"/>
      <c r="F20" s="360"/>
      <c r="G20" s="360"/>
      <c r="H20" s="360"/>
      <c r="I20" s="360"/>
      <c r="J20" s="360"/>
    </row>
    <row r="21" spans="1:10" ht="22.5" customHeight="1">
      <c r="A21" s="279"/>
      <c r="B21" s="359" t="s">
        <v>13</v>
      </c>
      <c r="C21" s="360"/>
      <c r="D21" s="360"/>
      <c r="E21" s="360"/>
      <c r="F21" s="360"/>
      <c r="G21" s="360"/>
      <c r="H21" s="360"/>
      <c r="I21" s="360"/>
      <c r="J21" s="360"/>
    </row>
    <row r="22" spans="1:10" ht="20.25">
      <c r="A22" s="279"/>
      <c r="B22" s="359" t="s">
        <v>14</v>
      </c>
      <c r="C22" s="360"/>
      <c r="D22" s="360"/>
      <c r="E22" s="360"/>
      <c r="F22" s="360"/>
      <c r="G22" s="360"/>
      <c r="H22" s="360"/>
      <c r="I22" s="360"/>
      <c r="J22" s="360"/>
    </row>
    <row r="23" spans="1:10" ht="20.25">
      <c r="A23" s="279"/>
      <c r="B23" s="359" t="s">
        <v>15</v>
      </c>
      <c r="C23" s="359"/>
      <c r="D23" s="359"/>
      <c r="E23" s="359"/>
      <c r="F23" s="359"/>
      <c r="G23" s="359"/>
      <c r="H23" s="359"/>
      <c r="I23" s="359"/>
      <c r="J23" s="359"/>
    </row>
    <row r="24" spans="1:10" ht="20.25">
      <c r="A24" s="279"/>
      <c r="B24" s="298"/>
      <c r="C24" s="299"/>
      <c r="D24" s="299"/>
      <c r="E24" s="300"/>
      <c r="F24" s="301">
        <v>2019</v>
      </c>
      <c r="G24" s="299"/>
      <c r="H24" s="299"/>
      <c r="I24" s="299"/>
      <c r="J24" s="299"/>
    </row>
    <row r="25" spans="1:10" ht="12.75">
      <c r="A25" s="279"/>
      <c r="B25" s="282"/>
      <c r="C25" s="282"/>
      <c r="D25" s="282"/>
      <c r="E25" s="282"/>
      <c r="F25" s="282"/>
      <c r="G25" s="282"/>
      <c r="H25" s="282"/>
      <c r="I25" s="282"/>
      <c r="J25" s="282"/>
    </row>
    <row r="26" spans="1:10" ht="12.75">
      <c r="A26" s="279"/>
      <c r="B26" s="282"/>
      <c r="C26" s="282"/>
      <c r="D26" s="282"/>
      <c r="E26" s="282"/>
      <c r="F26" s="282"/>
      <c r="G26" s="282"/>
      <c r="H26" s="282"/>
      <c r="I26" s="282"/>
      <c r="J26" s="282"/>
    </row>
    <row r="27" spans="1:10" ht="15">
      <c r="A27" s="279"/>
      <c r="B27" s="302"/>
      <c r="C27" s="281"/>
      <c r="D27" s="281"/>
      <c r="E27" s="281"/>
      <c r="F27" s="303"/>
      <c r="G27" s="342"/>
      <c r="H27" s="342"/>
      <c r="I27" s="281"/>
      <c r="J27" s="281"/>
    </row>
    <row r="28" spans="1:10" ht="15">
      <c r="A28" s="279"/>
      <c r="B28" s="302"/>
      <c r="C28" s="281"/>
      <c r="D28" s="281"/>
      <c r="E28" s="281"/>
      <c r="F28" s="303"/>
      <c r="G28" s="304"/>
      <c r="H28" s="304"/>
      <c r="I28" s="281"/>
      <c r="J28" s="281"/>
    </row>
    <row r="29" spans="1:10" ht="43.5" customHeight="1">
      <c r="A29" s="279"/>
      <c r="B29" s="358"/>
      <c r="C29" s="358"/>
      <c r="D29" s="358"/>
      <c r="E29" s="358"/>
      <c r="F29" s="358"/>
      <c r="G29" s="358"/>
      <c r="H29" s="358"/>
      <c r="I29" s="358"/>
      <c r="J29" s="358"/>
    </row>
    <row r="30" spans="1:10" ht="14.25" customHeight="1">
      <c r="A30" s="279"/>
      <c r="B30" s="287"/>
      <c r="C30" s="287"/>
      <c r="D30" s="287"/>
      <c r="E30" s="287"/>
      <c r="F30" s="287"/>
      <c r="G30" s="290"/>
      <c r="H30" s="290"/>
      <c r="I30" s="290"/>
      <c r="J30" s="290"/>
    </row>
    <row r="31" spans="1:10" ht="33.75" customHeight="1">
      <c r="A31" s="279"/>
      <c r="B31" s="361"/>
      <c r="C31" s="361"/>
      <c r="D31" s="361"/>
      <c r="E31" s="361"/>
      <c r="F31" s="361"/>
      <c r="G31" s="361"/>
      <c r="H31" s="361"/>
      <c r="I31" s="361"/>
      <c r="J31" s="361"/>
    </row>
    <row r="32" spans="1:10" ht="10.5" customHeight="1">
      <c r="A32" s="279"/>
      <c r="B32" s="287"/>
      <c r="C32" s="290"/>
      <c r="D32" s="290"/>
      <c r="E32" s="290"/>
      <c r="F32" s="290"/>
      <c r="G32" s="290"/>
      <c r="H32" s="290"/>
      <c r="I32" s="290"/>
      <c r="J32" s="290"/>
    </row>
    <row r="33" spans="1:10" ht="19.5" customHeight="1">
      <c r="A33" s="279"/>
      <c r="B33" s="364" t="s">
        <v>16</v>
      </c>
      <c r="C33" s="305" t="s">
        <v>17</v>
      </c>
      <c r="D33" s="306"/>
      <c r="E33" s="371"/>
      <c r="F33" s="371"/>
      <c r="G33" s="371"/>
      <c r="H33" s="371"/>
      <c r="I33" s="372"/>
      <c r="J33" s="373"/>
    </row>
    <row r="34" spans="1:10" ht="19.5" customHeight="1">
      <c r="A34" s="279"/>
      <c r="B34" s="365"/>
      <c r="C34" s="307" t="s">
        <v>18</v>
      </c>
      <c r="D34" s="308"/>
      <c r="E34" s="374"/>
      <c r="F34" s="375"/>
      <c r="G34" s="375"/>
      <c r="H34" s="375"/>
      <c r="I34" s="376"/>
      <c r="J34" s="377"/>
    </row>
    <row r="35" spans="1:10" ht="19.5" customHeight="1">
      <c r="A35" s="279"/>
      <c r="B35" s="365"/>
      <c r="C35" s="309" t="s">
        <v>19</v>
      </c>
      <c r="D35" s="310"/>
      <c r="E35" s="378"/>
      <c r="F35" s="375"/>
      <c r="G35" s="375"/>
      <c r="H35" s="375"/>
      <c r="I35" s="376"/>
      <c r="J35" s="377"/>
    </row>
    <row r="36" spans="1:10" ht="19.5" customHeight="1">
      <c r="A36" s="279"/>
      <c r="B36" s="366"/>
      <c r="C36" s="311" t="s">
        <v>20</v>
      </c>
      <c r="D36" s="312"/>
      <c r="E36" s="367"/>
      <c r="F36" s="368"/>
      <c r="G36" s="368"/>
      <c r="H36" s="368"/>
      <c r="I36" s="369"/>
      <c r="J36" s="370"/>
    </row>
    <row r="37" spans="1:10" ht="18.75" customHeight="1">
      <c r="A37" s="279"/>
      <c r="B37" s="362"/>
      <c r="C37" s="313"/>
      <c r="D37" s="313"/>
      <c r="E37" s="341"/>
      <c r="F37" s="341"/>
      <c r="G37" s="341"/>
      <c r="H37" s="341"/>
      <c r="I37" s="342"/>
      <c r="J37" s="342"/>
    </row>
    <row r="38" spans="1:10" ht="18.75" customHeight="1">
      <c r="A38" s="279"/>
      <c r="B38" s="362"/>
      <c r="C38" s="314"/>
      <c r="D38" s="314"/>
      <c r="E38" s="341"/>
      <c r="F38" s="341"/>
      <c r="G38" s="341"/>
      <c r="H38" s="341"/>
      <c r="I38" s="342"/>
      <c r="J38" s="342"/>
    </row>
    <row r="39" spans="1:10" ht="18.75" customHeight="1">
      <c r="A39" s="279"/>
      <c r="B39" s="362"/>
      <c r="C39" s="313"/>
      <c r="D39" s="313"/>
      <c r="E39" s="341"/>
      <c r="F39" s="341"/>
      <c r="G39" s="341"/>
      <c r="H39" s="341"/>
      <c r="I39" s="341"/>
      <c r="J39" s="341"/>
    </row>
    <row r="40" spans="1:10" ht="18.75" customHeight="1">
      <c r="A40" s="279"/>
      <c r="B40" s="362"/>
      <c r="C40" s="313"/>
      <c r="D40" s="313"/>
      <c r="E40" s="341"/>
      <c r="F40" s="341"/>
      <c r="G40" s="341"/>
      <c r="H40" s="341"/>
      <c r="I40" s="341"/>
      <c r="J40" s="341"/>
    </row>
    <row r="41" spans="1:10" ht="12" customHeight="1">
      <c r="A41" s="279"/>
      <c r="B41" s="357"/>
      <c r="C41" s="357"/>
      <c r="D41" s="281"/>
      <c r="E41" s="281"/>
      <c r="F41" s="315"/>
      <c r="G41" s="363"/>
      <c r="H41" s="363"/>
      <c r="I41" s="363"/>
      <c r="J41" s="363"/>
    </row>
    <row r="42" ht="0" customHeight="1" hidden="1"/>
    <row r="43" ht="0" customHeight="1" hidden="1"/>
  </sheetData>
  <sheetProtection/>
  <mergeCells count="30"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B18" sqref="B18"/>
    </sheetView>
  </sheetViews>
  <sheetFormatPr defaultColWidth="9.00390625" defaultRowHeight="12.75" customHeight="1"/>
  <cols>
    <col min="1" max="1" width="107.25390625" style="0" customWidth="1"/>
    <col min="2" max="6" width="8.25390625" style="0" customWidth="1"/>
  </cols>
  <sheetData>
    <row r="1" ht="15" customHeight="1">
      <c r="A1" s="322" t="s">
        <v>469</v>
      </c>
    </row>
    <row r="2" ht="15" customHeight="1">
      <c r="A2" s="322"/>
    </row>
    <row r="3" ht="19.5" customHeight="1">
      <c r="A3" s="317" t="s">
        <v>594</v>
      </c>
    </row>
    <row r="4" ht="16.5" customHeight="1">
      <c r="A4" s="317" t="s">
        <v>470</v>
      </c>
    </row>
    <row r="5" ht="16.5" customHeight="1">
      <c r="A5" s="317" t="s">
        <v>471</v>
      </c>
    </row>
    <row r="6" ht="15.75" customHeight="1">
      <c r="A6" s="317" t="s">
        <v>472</v>
      </c>
    </row>
    <row r="7" ht="15.75" customHeight="1">
      <c r="A7" s="317" t="s">
        <v>473</v>
      </c>
    </row>
    <row r="8" ht="15" customHeight="1">
      <c r="A8" s="317" t="s">
        <v>474</v>
      </c>
    </row>
    <row r="9" ht="16.5" customHeight="1">
      <c r="A9" s="317" t="s">
        <v>595</v>
      </c>
    </row>
    <row r="10" ht="17.25" customHeight="1">
      <c r="A10" s="317" t="s">
        <v>596</v>
      </c>
    </row>
    <row r="11" ht="14.25" customHeight="1">
      <c r="A11" s="317" t="s">
        <v>475</v>
      </c>
    </row>
    <row r="12" ht="14.25" customHeight="1">
      <c r="A12" s="317" t="s">
        <v>476</v>
      </c>
    </row>
    <row r="13" ht="12" customHeight="1">
      <c r="A13" s="317" t="s">
        <v>477</v>
      </c>
    </row>
    <row r="14" ht="14.25" customHeight="1">
      <c r="A14" s="317"/>
    </row>
    <row r="15" ht="9.75" customHeight="1">
      <c r="A15" s="317" t="s">
        <v>597</v>
      </c>
    </row>
    <row r="16" ht="18" customHeight="1">
      <c r="A16" s="317" t="s">
        <v>478</v>
      </c>
    </row>
    <row r="17" ht="14.25" customHeight="1">
      <c r="A17" s="317" t="s">
        <v>479</v>
      </c>
    </row>
    <row r="18" ht="16.5" customHeight="1">
      <c r="A18" s="317" t="s">
        <v>480</v>
      </c>
    </row>
    <row r="19" ht="17.25" customHeight="1">
      <c r="A19" s="317" t="s">
        <v>481</v>
      </c>
    </row>
    <row r="20" ht="15" customHeight="1">
      <c r="A20" s="317" t="s">
        <v>598</v>
      </c>
    </row>
    <row r="21" ht="16.5" customHeight="1">
      <c r="A21" s="317" t="s">
        <v>599</v>
      </c>
    </row>
    <row r="22" ht="16.5" customHeight="1">
      <c r="A22" s="317" t="s">
        <v>600</v>
      </c>
    </row>
    <row r="23" spans="1:6" ht="16.5" customHeight="1">
      <c r="A23" s="317"/>
      <c r="F23" t="s">
        <v>482</v>
      </c>
    </row>
    <row r="24" ht="14.25" customHeight="1">
      <c r="A24" s="317"/>
    </row>
    <row r="25" ht="9" customHeight="1">
      <c r="A25" s="317" t="s">
        <v>483</v>
      </c>
    </row>
    <row r="26" ht="14.25" customHeight="1">
      <c r="A26" s="317"/>
    </row>
    <row r="27" ht="9.75" customHeight="1">
      <c r="A27" s="317" t="s">
        <v>601</v>
      </c>
    </row>
    <row r="28" ht="16.5" customHeight="1">
      <c r="A28" s="317" t="s">
        <v>602</v>
      </c>
    </row>
    <row r="29" ht="16.5" customHeight="1">
      <c r="A29" s="317" t="s">
        <v>603</v>
      </c>
    </row>
    <row r="30" ht="16.5" customHeight="1">
      <c r="A30" s="317" t="s">
        <v>484</v>
      </c>
    </row>
    <row r="31" ht="16.5" customHeight="1">
      <c r="A31" s="317" t="s">
        <v>485</v>
      </c>
    </row>
    <row r="32" ht="16.5" customHeight="1">
      <c r="A32" s="317" t="s">
        <v>604</v>
      </c>
    </row>
    <row r="33" ht="16.5" customHeight="1">
      <c r="A33" s="317" t="s">
        <v>605</v>
      </c>
    </row>
    <row r="34" ht="17.25" customHeight="1">
      <c r="A34" s="317" t="s">
        <v>606</v>
      </c>
    </row>
    <row r="35" ht="14.25" customHeight="1">
      <c r="A35" s="317" t="s">
        <v>486</v>
      </c>
    </row>
    <row r="36" ht="15" customHeight="1">
      <c r="A36" s="317" t="s">
        <v>607</v>
      </c>
    </row>
    <row r="37" ht="14.25" customHeight="1">
      <c r="A37" s="323" t="s">
        <v>608</v>
      </c>
    </row>
    <row r="38" ht="14.25" customHeight="1">
      <c r="A38" s="324"/>
    </row>
    <row r="39" ht="14.25" customHeight="1">
      <c r="A39" s="317" t="s">
        <v>609</v>
      </c>
    </row>
    <row r="40" ht="14.25" customHeight="1">
      <c r="A40" s="317" t="s">
        <v>610</v>
      </c>
    </row>
    <row r="41" ht="14.25" customHeight="1">
      <c r="A41" s="317" t="s">
        <v>611</v>
      </c>
    </row>
    <row r="42" ht="14.25" customHeight="1">
      <c r="A42" s="317" t="s">
        <v>612</v>
      </c>
    </row>
    <row r="43" ht="14.25" customHeight="1">
      <c r="A43" s="317" t="s">
        <v>613</v>
      </c>
    </row>
    <row r="44" ht="14.25" customHeight="1">
      <c r="A44" s="317" t="s">
        <v>614</v>
      </c>
    </row>
    <row r="45" ht="14.25" customHeight="1">
      <c r="A45" s="317" t="s">
        <v>615</v>
      </c>
    </row>
    <row r="46" ht="14.25" customHeight="1">
      <c r="A46" s="317" t="s">
        <v>616</v>
      </c>
    </row>
    <row r="47" ht="14.25" customHeight="1">
      <c r="A47" s="317" t="s">
        <v>617</v>
      </c>
    </row>
    <row r="48" ht="15" customHeight="1">
      <c r="A48" s="317" t="s">
        <v>618</v>
      </c>
    </row>
    <row r="49" ht="12.75" customHeight="1">
      <c r="A49" s="320" t="s">
        <v>619</v>
      </c>
    </row>
    <row r="50" ht="12.75" customHeight="1">
      <c r="A50" s="317" t="s">
        <v>620</v>
      </c>
    </row>
    <row r="51" ht="12.75" customHeight="1">
      <c r="A51" s="317" t="s">
        <v>611</v>
      </c>
    </row>
    <row r="52" ht="12.75" customHeight="1">
      <c r="A52" s="317" t="s">
        <v>621</v>
      </c>
    </row>
    <row r="53" ht="12.75" customHeight="1">
      <c r="A53" s="317" t="s">
        <v>622</v>
      </c>
    </row>
    <row r="54" ht="12.75" customHeight="1">
      <c r="A54" s="317" t="s">
        <v>623</v>
      </c>
    </row>
    <row r="55" ht="12.75" customHeight="1">
      <c r="A55" s="317" t="s">
        <v>624</v>
      </c>
    </row>
    <row r="56" ht="12.75" customHeight="1">
      <c r="A56" s="317" t="s">
        <v>625</v>
      </c>
    </row>
    <row r="57" ht="12.75" customHeight="1">
      <c r="A57" s="325" t="s">
        <v>626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workbookViewId="0" topLeftCell="A1">
      <selection activeCell="A18" sqref="A18"/>
    </sheetView>
  </sheetViews>
  <sheetFormatPr defaultColWidth="9.00390625" defaultRowHeight="12.75" customHeight="1"/>
  <cols>
    <col min="1" max="1" width="114.375" style="0" customWidth="1"/>
  </cols>
  <sheetData>
    <row r="1" ht="15" customHeight="1">
      <c r="A1" s="322" t="s">
        <v>487</v>
      </c>
    </row>
    <row r="2" ht="6" customHeight="1">
      <c r="A2" s="322"/>
    </row>
    <row r="3" ht="14.25" customHeight="1">
      <c r="A3" s="317" t="s">
        <v>488</v>
      </c>
    </row>
    <row r="4" ht="4.5" customHeight="1">
      <c r="A4" s="318"/>
    </row>
    <row r="5" ht="14.25" customHeight="1">
      <c r="A5" s="317" t="s">
        <v>627</v>
      </c>
    </row>
    <row r="6" ht="14.25" customHeight="1">
      <c r="A6" s="317" t="s">
        <v>628</v>
      </c>
    </row>
    <row r="7" ht="14.25" customHeight="1">
      <c r="A7" s="317" t="s">
        <v>629</v>
      </c>
    </row>
    <row r="8" ht="14.25" customHeight="1">
      <c r="A8" s="317" t="s">
        <v>630</v>
      </c>
    </row>
    <row r="9" ht="14.25" customHeight="1">
      <c r="A9" s="317" t="s">
        <v>631</v>
      </c>
    </row>
    <row r="10" ht="14.25" customHeight="1">
      <c r="A10" s="317" t="s">
        <v>632</v>
      </c>
    </row>
    <row r="11" ht="14.25" customHeight="1">
      <c r="A11" s="317" t="s">
        <v>633</v>
      </c>
    </row>
    <row r="12" ht="14.25" customHeight="1">
      <c r="A12" s="317" t="s">
        <v>634</v>
      </c>
    </row>
    <row r="13" ht="14.25" customHeight="1">
      <c r="A13" s="317" t="s">
        <v>635</v>
      </c>
    </row>
    <row r="14" ht="14.25" customHeight="1">
      <c r="A14" s="317" t="s">
        <v>636</v>
      </c>
    </row>
    <row r="15" ht="14.25" customHeight="1">
      <c r="A15" s="317" t="s">
        <v>637</v>
      </c>
    </row>
    <row r="16" ht="14.25" customHeight="1">
      <c r="A16" s="317" t="s">
        <v>638</v>
      </c>
    </row>
    <row r="17" ht="14.25" customHeight="1">
      <c r="A17" s="317" t="s">
        <v>639</v>
      </c>
    </row>
    <row r="18" ht="14.25" customHeight="1">
      <c r="A18" s="317" t="s">
        <v>640</v>
      </c>
    </row>
    <row r="19" ht="14.25" customHeight="1">
      <c r="A19" s="317" t="s">
        <v>641</v>
      </c>
    </row>
    <row r="20" ht="14.25" customHeight="1">
      <c r="A20" s="317" t="s">
        <v>642</v>
      </c>
    </row>
    <row r="21" ht="14.25" customHeight="1">
      <c r="A21" s="317" t="s">
        <v>489</v>
      </c>
    </row>
    <row r="22" ht="14.25" customHeight="1">
      <c r="A22" s="317" t="s">
        <v>490</v>
      </c>
    </row>
    <row r="23" ht="14.25" customHeight="1">
      <c r="A23" s="317" t="s">
        <v>491</v>
      </c>
    </row>
    <row r="24" ht="14.25" customHeight="1">
      <c r="A24" s="317" t="s">
        <v>492</v>
      </c>
    </row>
    <row r="25" ht="14.25" customHeight="1">
      <c r="A25" s="317" t="s">
        <v>643</v>
      </c>
    </row>
    <row r="26" ht="14.25" customHeight="1">
      <c r="A26" s="317" t="s">
        <v>644</v>
      </c>
    </row>
    <row r="27" ht="14.25" customHeight="1">
      <c r="A27" s="317" t="s">
        <v>645</v>
      </c>
    </row>
    <row r="28" ht="14.25" customHeight="1">
      <c r="A28" s="317" t="s">
        <v>646</v>
      </c>
    </row>
    <row r="29" ht="14.25" customHeight="1">
      <c r="A29" s="317" t="s">
        <v>647</v>
      </c>
    </row>
    <row r="30" ht="14.25" customHeight="1">
      <c r="A30" s="317" t="s">
        <v>493</v>
      </c>
    </row>
    <row r="31" ht="14.25" customHeight="1">
      <c r="A31" s="317" t="s">
        <v>648</v>
      </c>
    </row>
    <row r="32" ht="14.25" customHeight="1">
      <c r="A32" s="317" t="s">
        <v>649</v>
      </c>
    </row>
    <row r="33" ht="14.25" customHeight="1">
      <c r="A33" s="317" t="s">
        <v>650</v>
      </c>
    </row>
    <row r="34" ht="14.25" customHeight="1">
      <c r="A34" s="317" t="s">
        <v>651</v>
      </c>
    </row>
    <row r="35" ht="14.25" customHeight="1">
      <c r="A35" s="324" t="s">
        <v>652</v>
      </c>
    </row>
    <row r="36" ht="14.25" customHeight="1">
      <c r="A36" s="319" t="s">
        <v>494</v>
      </c>
    </row>
    <row r="37" ht="14.25" customHeight="1">
      <c r="A37" s="319" t="s">
        <v>495</v>
      </c>
    </row>
    <row r="38" ht="14.25" customHeight="1">
      <c r="A38" s="319" t="s">
        <v>653</v>
      </c>
    </row>
    <row r="39" ht="14.25" customHeight="1">
      <c r="A39" s="319" t="s">
        <v>654</v>
      </c>
    </row>
    <row r="40" ht="16.5" customHeight="1">
      <c r="A40" s="326" t="s">
        <v>496</v>
      </c>
    </row>
    <row r="41" ht="13.5" customHeight="1">
      <c r="A41" s="327" t="s">
        <v>655</v>
      </c>
    </row>
    <row r="42" ht="10.5" customHeight="1">
      <c r="A42" s="317"/>
    </row>
    <row r="43" ht="15.75" customHeight="1">
      <c r="A43" s="317" t="s">
        <v>497</v>
      </c>
    </row>
    <row r="44" ht="6" customHeight="1">
      <c r="A44" s="317"/>
    </row>
    <row r="45" ht="14.25" customHeight="1">
      <c r="A45" s="325" t="s">
        <v>656</v>
      </c>
    </row>
    <row r="46" ht="14.25" customHeight="1">
      <c r="A46" s="325" t="s">
        <v>498</v>
      </c>
    </row>
    <row r="47" ht="14.25" customHeight="1">
      <c r="A47" s="325" t="s">
        <v>499</v>
      </c>
    </row>
    <row r="48" ht="14.25" customHeight="1">
      <c r="A48" s="325" t="s">
        <v>500</v>
      </c>
    </row>
    <row r="49" ht="14.25" customHeight="1">
      <c r="A49" s="325" t="s">
        <v>501</v>
      </c>
    </row>
    <row r="50" ht="15" customHeight="1">
      <c r="A50" s="325" t="s">
        <v>657</v>
      </c>
    </row>
    <row r="51" ht="15" customHeight="1">
      <c r="A51" s="325" t="s">
        <v>658</v>
      </c>
    </row>
    <row r="52" ht="14.25" customHeight="1">
      <c r="A52" s="325" t="s">
        <v>659</v>
      </c>
    </row>
    <row r="53" ht="14.25" customHeight="1">
      <c r="A53" s="317" t="s">
        <v>660</v>
      </c>
    </row>
    <row r="54" ht="14.25" customHeight="1">
      <c r="A54" s="328" t="s">
        <v>502</v>
      </c>
    </row>
    <row r="55" ht="14.25" customHeight="1">
      <c r="A55" s="325" t="s">
        <v>503</v>
      </c>
    </row>
    <row r="56" ht="15" customHeight="1">
      <c r="A56" s="325" t="s">
        <v>661</v>
      </c>
    </row>
    <row r="57" ht="15" customHeight="1">
      <c r="A57" s="329" t="s">
        <v>504</v>
      </c>
    </row>
    <row r="58" ht="15" customHeight="1">
      <c r="A58" s="329" t="s">
        <v>505</v>
      </c>
    </row>
    <row r="59" ht="15" customHeight="1">
      <c r="A59" s="325" t="s">
        <v>662</v>
      </c>
    </row>
    <row r="60" ht="14.25" customHeight="1">
      <c r="A60" s="325" t="s">
        <v>663</v>
      </c>
    </row>
    <row r="61" ht="14.25" customHeight="1">
      <c r="A61" s="325" t="s">
        <v>664</v>
      </c>
    </row>
    <row r="62" ht="14.25" customHeight="1">
      <c r="A62" s="317" t="s">
        <v>506</v>
      </c>
    </row>
    <row r="63" ht="14.25" customHeight="1">
      <c r="A63" s="317" t="s">
        <v>665</v>
      </c>
    </row>
    <row r="64" ht="14.25" customHeight="1">
      <c r="A64" s="317" t="s">
        <v>666</v>
      </c>
    </row>
    <row r="65" ht="14.25" customHeight="1">
      <c r="A65" s="317" t="s">
        <v>667</v>
      </c>
    </row>
    <row r="66" ht="14.25" customHeight="1">
      <c r="A66" s="317" t="s">
        <v>668</v>
      </c>
    </row>
    <row r="67" ht="14.25" customHeight="1">
      <c r="A67" s="317" t="s">
        <v>669</v>
      </c>
    </row>
    <row r="68" ht="14.25" customHeight="1">
      <c r="A68" s="317" t="s">
        <v>670</v>
      </c>
    </row>
    <row r="69" ht="14.25" customHeight="1">
      <c r="A69" s="317" t="s">
        <v>507</v>
      </c>
    </row>
    <row r="70" ht="14.25" customHeight="1">
      <c r="A70" s="317" t="s">
        <v>508</v>
      </c>
    </row>
    <row r="71" ht="15" customHeight="1">
      <c r="A71" s="330" t="s">
        <v>509</v>
      </c>
    </row>
    <row r="72" ht="15" customHeight="1">
      <c r="A72" s="330" t="s">
        <v>671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workbookViewId="0" topLeftCell="A1">
      <selection activeCell="A15" sqref="A15"/>
    </sheetView>
  </sheetViews>
  <sheetFormatPr defaultColWidth="9.00390625" defaultRowHeight="12.75" customHeight="1"/>
  <cols>
    <col min="1" max="1" width="104.25390625" style="332" customWidth="1"/>
    <col min="2" max="16384" width="9.125" style="332" customWidth="1"/>
  </cols>
  <sheetData>
    <row r="1" ht="15">
      <c r="A1" s="331" t="s">
        <v>510</v>
      </c>
    </row>
    <row r="2" ht="20.25" customHeight="1">
      <c r="A2" s="318" t="s">
        <v>511</v>
      </c>
    </row>
    <row r="3" ht="9" customHeight="1">
      <c r="A3" s="318"/>
    </row>
    <row r="4" s="333" customFormat="1" ht="14.25">
      <c r="A4" s="317" t="s">
        <v>672</v>
      </c>
    </row>
    <row r="5" s="333" customFormat="1" ht="14.25">
      <c r="A5" s="317" t="s">
        <v>673</v>
      </c>
    </row>
    <row r="6" s="333" customFormat="1" ht="14.25" customHeight="1">
      <c r="A6" s="317" t="s">
        <v>674</v>
      </c>
    </row>
    <row r="7" s="333" customFormat="1" ht="14.25">
      <c r="A7" s="317" t="s">
        <v>675</v>
      </c>
    </row>
    <row r="8" ht="14.25">
      <c r="A8" s="317" t="s">
        <v>676</v>
      </c>
    </row>
    <row r="9" ht="14.25">
      <c r="A9" s="317" t="s">
        <v>677</v>
      </c>
    </row>
    <row r="10" ht="14.25">
      <c r="A10" s="317" t="s">
        <v>678</v>
      </c>
    </row>
    <row r="11" ht="14.25">
      <c r="A11" s="317" t="s">
        <v>679</v>
      </c>
    </row>
    <row r="12" ht="14.25">
      <c r="A12" s="317" t="s">
        <v>680</v>
      </c>
    </row>
    <row r="13" ht="14.25">
      <c r="A13" s="317" t="s">
        <v>681</v>
      </c>
    </row>
    <row r="14" ht="14.25">
      <c r="A14" s="317" t="s">
        <v>682</v>
      </c>
    </row>
    <row r="15" ht="14.25">
      <c r="A15" s="317" t="s">
        <v>683</v>
      </c>
    </row>
    <row r="16" ht="14.25">
      <c r="A16" s="317" t="s">
        <v>684</v>
      </c>
    </row>
    <row r="17" ht="14.25">
      <c r="A17" s="317" t="s">
        <v>512</v>
      </c>
    </row>
    <row r="18" ht="14.25">
      <c r="A18" s="317" t="s">
        <v>513</v>
      </c>
    </row>
    <row r="19" ht="14.25">
      <c r="A19" s="317" t="s">
        <v>685</v>
      </c>
    </row>
    <row r="20" ht="14.25">
      <c r="A20" s="317" t="s">
        <v>686</v>
      </c>
    </row>
    <row r="21" ht="14.25">
      <c r="A21" s="317" t="s">
        <v>687</v>
      </c>
    </row>
    <row r="22" ht="14.25">
      <c r="A22" s="317" t="s">
        <v>688</v>
      </c>
    </row>
    <row r="23" ht="14.25">
      <c r="A23" s="317" t="s">
        <v>689</v>
      </c>
    </row>
    <row r="24" ht="14.25">
      <c r="A24" s="317" t="s">
        <v>690</v>
      </c>
    </row>
    <row r="25" ht="14.25">
      <c r="A25" s="317" t="s">
        <v>691</v>
      </c>
    </row>
    <row r="26" ht="14.25">
      <c r="A26" s="317" t="s">
        <v>692</v>
      </c>
    </row>
    <row r="27" ht="16.5" customHeight="1">
      <c r="A27" s="317" t="s">
        <v>514</v>
      </c>
    </row>
    <row r="28" ht="14.25">
      <c r="A28" s="317" t="s">
        <v>515</v>
      </c>
    </row>
    <row r="29" ht="14.25">
      <c r="A29" s="317" t="s">
        <v>516</v>
      </c>
    </row>
    <row r="30" ht="14.25">
      <c r="A30" s="317" t="s">
        <v>693</v>
      </c>
    </row>
    <row r="31" ht="14.25">
      <c r="A31" s="317" t="s">
        <v>694</v>
      </c>
    </row>
    <row r="32" ht="14.25">
      <c r="A32" s="317" t="s">
        <v>695</v>
      </c>
    </row>
    <row r="33" ht="14.25">
      <c r="A33" s="317" t="s">
        <v>696</v>
      </c>
    </row>
    <row r="34" ht="14.25">
      <c r="A34" s="317" t="s">
        <v>697</v>
      </c>
    </row>
    <row r="35" ht="14.25">
      <c r="A35" s="317" t="s">
        <v>698</v>
      </c>
    </row>
    <row r="36" ht="14.25">
      <c r="A36" s="317" t="s">
        <v>699</v>
      </c>
    </row>
    <row r="37" ht="14.25">
      <c r="A37" s="317" t="s">
        <v>700</v>
      </c>
    </row>
    <row r="38" ht="14.25">
      <c r="A38" s="317" t="s">
        <v>701</v>
      </c>
    </row>
    <row r="39" ht="14.25">
      <c r="A39" s="317" t="s">
        <v>702</v>
      </c>
    </row>
    <row r="40" ht="14.25">
      <c r="A40" s="317" t="s">
        <v>703</v>
      </c>
    </row>
    <row r="41" ht="14.25">
      <c r="A41" s="317" t="s">
        <v>704</v>
      </c>
    </row>
    <row r="42" ht="14.25">
      <c r="A42" s="317" t="s">
        <v>705</v>
      </c>
    </row>
    <row r="43" ht="14.25">
      <c r="A43" s="317" t="s">
        <v>706</v>
      </c>
    </row>
    <row r="44" ht="14.25">
      <c r="A44" s="317" t="s">
        <v>707</v>
      </c>
    </row>
    <row r="45" ht="14.25">
      <c r="A45" s="317" t="s">
        <v>517</v>
      </c>
    </row>
    <row r="46" ht="14.25">
      <c r="A46" s="317" t="s">
        <v>708</v>
      </c>
    </row>
    <row r="47" ht="14.25">
      <c r="A47" s="317" t="s">
        <v>709</v>
      </c>
    </row>
    <row r="48" ht="15.75" customHeight="1">
      <c r="A48" s="317" t="s">
        <v>518</v>
      </c>
    </row>
    <row r="49" ht="17.25" customHeight="1">
      <c r="A49" s="317"/>
    </row>
    <row r="50" ht="15">
      <c r="A50" s="318" t="s">
        <v>519</v>
      </c>
    </row>
    <row r="51" ht="15" customHeight="1">
      <c r="A51" s="317" t="s">
        <v>710</v>
      </c>
    </row>
    <row r="52" ht="15" customHeight="1">
      <c r="A52" s="317" t="s">
        <v>520</v>
      </c>
    </row>
    <row r="53" ht="15" customHeight="1">
      <c r="A53" s="317" t="s">
        <v>711</v>
      </c>
    </row>
    <row r="54" ht="15" customHeight="1">
      <c r="A54" s="317" t="s">
        <v>521</v>
      </c>
    </row>
    <row r="55" ht="14.25" customHeight="1">
      <c r="A55" s="317" t="s">
        <v>522</v>
      </c>
    </row>
    <row r="56" ht="14.25">
      <c r="A56" s="317" t="s">
        <v>712</v>
      </c>
    </row>
    <row r="57" ht="14.25">
      <c r="A57" s="317" t="s">
        <v>713</v>
      </c>
    </row>
    <row r="58" ht="14.25">
      <c r="A58" s="317" t="s">
        <v>523</v>
      </c>
    </row>
    <row r="59" ht="13.5" customHeight="1">
      <c r="A59" s="324"/>
    </row>
    <row r="60" ht="18.75" customHeight="1">
      <c r="A60" s="318"/>
    </row>
    <row r="61" ht="15" customHeight="1">
      <c r="A61" s="317"/>
    </row>
    <row r="62" ht="15" customHeight="1">
      <c r="A62" s="317"/>
    </row>
    <row r="63" ht="14.25">
      <c r="A63" s="317"/>
    </row>
    <row r="64" ht="14.25">
      <c r="A64" s="317"/>
    </row>
    <row r="65" ht="19.5" customHeight="1"/>
    <row r="68" ht="14.25" customHeight="1"/>
    <row r="70" ht="14.25" customHeight="1"/>
    <row r="72" ht="15" customHeight="1"/>
    <row r="76" ht="15" customHeight="1">
      <c r="A76" s="317"/>
    </row>
    <row r="77" ht="14.25">
      <c r="A77" s="317"/>
    </row>
    <row r="78" ht="14.25">
      <c r="A78" s="317"/>
    </row>
    <row r="79" ht="14.25">
      <c r="A79" s="317"/>
    </row>
    <row r="80" ht="15">
      <c r="A80" s="318"/>
    </row>
    <row r="81" ht="14.25">
      <c r="A81" s="31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9"/>
  <sheetViews>
    <sheetView workbookViewId="0" topLeftCell="A1">
      <selection activeCell="A16" sqref="A16"/>
    </sheetView>
  </sheetViews>
  <sheetFormatPr defaultColWidth="9.00390625" defaultRowHeight="12.75" customHeight="1"/>
  <cols>
    <col min="1" max="1" width="104.375" style="332" customWidth="1"/>
    <col min="2" max="16384" width="9.125" style="332" customWidth="1"/>
  </cols>
  <sheetData>
    <row r="1" ht="15">
      <c r="A1" s="322" t="s">
        <v>524</v>
      </c>
    </row>
    <row r="2" ht="15">
      <c r="A2" s="318"/>
    </row>
    <row r="3" ht="18.75" customHeight="1">
      <c r="A3" s="318" t="s">
        <v>525</v>
      </c>
    </row>
    <row r="4" ht="15" customHeight="1">
      <c r="A4" s="317" t="s">
        <v>526</v>
      </c>
    </row>
    <row r="5" ht="15" customHeight="1">
      <c r="A5" s="317" t="s">
        <v>714</v>
      </c>
    </row>
    <row r="6" ht="14.25">
      <c r="A6" s="317" t="s">
        <v>715</v>
      </c>
    </row>
    <row r="7" ht="15">
      <c r="A7" s="318"/>
    </row>
    <row r="8" ht="15">
      <c r="A8" s="318"/>
    </row>
    <row r="9" ht="15">
      <c r="A9" s="318" t="s">
        <v>527</v>
      </c>
    </row>
    <row r="10" ht="15">
      <c r="A10" s="318"/>
    </row>
    <row r="11" ht="14.25">
      <c r="A11" s="317" t="s">
        <v>528</v>
      </c>
    </row>
    <row r="12" ht="14.25">
      <c r="A12" s="317" t="s">
        <v>529</v>
      </c>
    </row>
    <row r="13" ht="14.25">
      <c r="A13" s="317" t="s">
        <v>716</v>
      </c>
    </row>
    <row r="14" ht="14.25">
      <c r="A14" s="317" t="s">
        <v>530</v>
      </c>
    </row>
    <row r="15" ht="14.25">
      <c r="A15" s="317" t="s">
        <v>531</v>
      </c>
    </row>
    <row r="16" ht="14.25">
      <c r="A16" s="317" t="s">
        <v>532</v>
      </c>
    </row>
    <row r="17" ht="14.25">
      <c r="A17" s="317" t="s">
        <v>533</v>
      </c>
    </row>
    <row r="18" ht="15" customHeight="1">
      <c r="A18" s="317" t="s">
        <v>717</v>
      </c>
    </row>
    <row r="19" ht="14.25">
      <c r="A19" s="317" t="s">
        <v>534</v>
      </c>
    </row>
    <row r="20" ht="14.25">
      <c r="A20" s="317" t="s">
        <v>535</v>
      </c>
    </row>
    <row r="21" ht="14.25">
      <c r="A21" s="317" t="s">
        <v>536</v>
      </c>
    </row>
    <row r="22" ht="14.25">
      <c r="A22" s="317" t="s">
        <v>537</v>
      </c>
    </row>
    <row r="23" ht="14.25">
      <c r="A23" s="317" t="s">
        <v>538</v>
      </c>
    </row>
    <row r="24" ht="14.25">
      <c r="A24" s="317" t="s">
        <v>718</v>
      </c>
    </row>
    <row r="25" ht="16.5" customHeight="1">
      <c r="A25" s="317" t="s">
        <v>719</v>
      </c>
    </row>
    <row r="26" ht="14.25">
      <c r="A26" s="317" t="s">
        <v>720</v>
      </c>
    </row>
    <row r="27" ht="14.25">
      <c r="A27" s="317" t="s">
        <v>539</v>
      </c>
    </row>
    <row r="28" ht="14.25">
      <c r="A28" s="317" t="s">
        <v>540</v>
      </c>
    </row>
    <row r="29" ht="14.25">
      <c r="A29" s="317" t="s">
        <v>721</v>
      </c>
    </row>
    <row r="30" ht="14.25" customHeight="1">
      <c r="A30" s="317" t="s">
        <v>722</v>
      </c>
    </row>
    <row r="31" ht="14.25">
      <c r="A31" s="317" t="s">
        <v>541</v>
      </c>
    </row>
    <row r="32" ht="14.25">
      <c r="A32" s="317" t="s">
        <v>723</v>
      </c>
    </row>
    <row r="33" ht="14.25" customHeight="1">
      <c r="A33" s="317" t="s">
        <v>724</v>
      </c>
    </row>
    <row r="34" ht="14.25">
      <c r="A34" s="317" t="s">
        <v>725</v>
      </c>
    </row>
    <row r="35" ht="14.25">
      <c r="A35" s="317" t="s">
        <v>726</v>
      </c>
    </row>
    <row r="36" ht="14.25">
      <c r="A36" s="317" t="s">
        <v>727</v>
      </c>
    </row>
    <row r="37" ht="14.25">
      <c r="A37" s="317" t="s">
        <v>728</v>
      </c>
    </row>
    <row r="38" ht="14.25">
      <c r="A38" s="317" t="s">
        <v>729</v>
      </c>
    </row>
    <row r="39" ht="14.25">
      <c r="A39" s="317" t="s">
        <v>730</v>
      </c>
    </row>
    <row r="40" ht="14.25">
      <c r="A40" s="317" t="s">
        <v>542</v>
      </c>
    </row>
    <row r="41" ht="16.5" customHeight="1">
      <c r="A41" s="317" t="s">
        <v>731</v>
      </c>
    </row>
    <row r="42" ht="14.25" customHeight="1">
      <c r="A42" s="317" t="s">
        <v>732</v>
      </c>
    </row>
    <row r="43" ht="15.75" customHeight="1">
      <c r="A43" s="317" t="s">
        <v>733</v>
      </c>
    </row>
    <row r="44" ht="14.25">
      <c r="A44" s="317" t="s">
        <v>734</v>
      </c>
    </row>
    <row r="45" ht="14.25" customHeight="1">
      <c r="A45" s="317" t="s">
        <v>735</v>
      </c>
    </row>
    <row r="46" ht="15.75" customHeight="1">
      <c r="A46" s="317" t="s">
        <v>736</v>
      </c>
    </row>
    <row r="47" ht="15.75" customHeight="1">
      <c r="A47" s="317" t="s">
        <v>543</v>
      </c>
    </row>
    <row r="48" ht="14.25">
      <c r="A48" s="317" t="s">
        <v>737</v>
      </c>
    </row>
    <row r="49" ht="14.25">
      <c r="A49" s="317"/>
    </row>
    <row r="50" ht="14.25">
      <c r="A50" s="317"/>
    </row>
    <row r="51" ht="14.25">
      <c r="A51" s="317"/>
    </row>
    <row r="52" ht="14.25">
      <c r="A52" s="317"/>
    </row>
    <row r="53" ht="14.25">
      <c r="A53" s="317"/>
    </row>
    <row r="54" ht="14.25">
      <c r="A54" s="317"/>
    </row>
    <row r="55" ht="14.25">
      <c r="A55" s="317"/>
    </row>
    <row r="56" ht="14.25">
      <c r="A56" s="317"/>
    </row>
    <row r="57" ht="14.25">
      <c r="A57" s="317"/>
    </row>
    <row r="58" ht="15" customHeight="1">
      <c r="A58" s="317"/>
    </row>
    <row r="59" ht="15" customHeight="1">
      <c r="A59" s="317"/>
    </row>
    <row r="60" ht="13.5" customHeight="1">
      <c r="A60" s="317"/>
    </row>
    <row r="61" ht="15" customHeight="1">
      <c r="A61" s="317"/>
    </row>
    <row r="62" ht="14.25">
      <c r="A62" s="317"/>
    </row>
    <row r="63" ht="14.25">
      <c r="A63" s="317"/>
    </row>
    <row r="64" ht="14.25">
      <c r="A64" s="317"/>
    </row>
    <row r="65" ht="14.25">
      <c r="A65" s="317"/>
    </row>
    <row r="66" ht="14.25">
      <c r="A66" s="317"/>
    </row>
    <row r="67" ht="14.25">
      <c r="A67" s="317"/>
    </row>
    <row r="68" ht="14.25">
      <c r="A68" s="317"/>
    </row>
    <row r="69" ht="16.5" customHeight="1">
      <c r="A69" s="317"/>
    </row>
    <row r="70" ht="14.25">
      <c r="A70" s="317"/>
    </row>
    <row r="71" ht="14.25">
      <c r="A71" s="317"/>
    </row>
    <row r="72" ht="14.25">
      <c r="A72" s="317"/>
    </row>
    <row r="73" ht="14.25">
      <c r="A73" s="317"/>
    </row>
    <row r="74" ht="14.25">
      <c r="A74" s="317"/>
    </row>
    <row r="75" ht="14.25">
      <c r="A75" s="317"/>
    </row>
    <row r="76" ht="14.25">
      <c r="A76" s="317"/>
    </row>
    <row r="77" ht="14.25">
      <c r="A77" s="317"/>
    </row>
    <row r="78" ht="14.25">
      <c r="A78" s="317"/>
    </row>
    <row r="79" ht="14.25">
      <c r="A79" s="317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1" sqref="A11"/>
    </sheetView>
  </sheetViews>
  <sheetFormatPr defaultColWidth="9.00390625" defaultRowHeight="12.75" customHeight="1"/>
  <cols>
    <col min="1" max="1" width="102.00390625" style="332" customWidth="1"/>
    <col min="2" max="16384" width="9.125" style="332" customWidth="1"/>
  </cols>
  <sheetData>
    <row r="1" ht="15">
      <c r="A1" s="322" t="s">
        <v>544</v>
      </c>
    </row>
    <row r="2" ht="14.25">
      <c r="A2" s="317"/>
    </row>
    <row r="3" ht="14.25">
      <c r="A3" s="317" t="s">
        <v>738</v>
      </c>
    </row>
    <row r="4" ht="14.25">
      <c r="A4" s="317" t="s">
        <v>739</v>
      </c>
    </row>
    <row r="5" ht="14.25">
      <c r="A5" s="317" t="s">
        <v>740</v>
      </c>
    </row>
    <row r="6" ht="14.25">
      <c r="A6" s="317" t="s">
        <v>741</v>
      </c>
    </row>
    <row r="7" ht="14.25">
      <c r="A7" s="317" t="s">
        <v>742</v>
      </c>
    </row>
    <row r="8" ht="14.25">
      <c r="A8" s="317" t="s">
        <v>743</v>
      </c>
    </row>
    <row r="9" ht="14.25">
      <c r="A9" s="317" t="s">
        <v>744</v>
      </c>
    </row>
    <row r="10" ht="14.25">
      <c r="A10" s="317" t="s">
        <v>545</v>
      </c>
    </row>
    <row r="11" ht="14.25">
      <c r="A11" s="317" t="s">
        <v>745</v>
      </c>
    </row>
    <row r="12" ht="14.25">
      <c r="A12" s="317" t="s">
        <v>746</v>
      </c>
    </row>
    <row r="13" ht="14.25">
      <c r="A13" s="317" t="s">
        <v>546</v>
      </c>
    </row>
    <row r="14" ht="14.25">
      <c r="A14" s="317" t="s">
        <v>547</v>
      </c>
    </row>
    <row r="15" ht="14.25">
      <c r="A15" s="317" t="s">
        <v>548</v>
      </c>
    </row>
    <row r="16" ht="14.25">
      <c r="A16" s="317" t="s">
        <v>549</v>
      </c>
    </row>
    <row r="17" ht="14.25">
      <c r="A17" s="317" t="s">
        <v>550</v>
      </c>
    </row>
    <row r="18" ht="15" customHeight="1">
      <c r="A18" s="317" t="s">
        <v>747</v>
      </c>
    </row>
    <row r="19" ht="15" customHeight="1">
      <c r="A19" s="317" t="s">
        <v>748</v>
      </c>
    </row>
    <row r="20" ht="13.5" customHeight="1">
      <c r="A20" s="317" t="s">
        <v>749</v>
      </c>
    </row>
    <row r="21" ht="15" customHeight="1">
      <c r="A21" s="317" t="s">
        <v>551</v>
      </c>
    </row>
    <row r="22" ht="15" customHeight="1">
      <c r="A22" s="317" t="s">
        <v>750</v>
      </c>
    </row>
    <row r="23" ht="15" customHeight="1">
      <c r="A23" s="317" t="s">
        <v>751</v>
      </c>
    </row>
    <row r="24" ht="15" customHeight="1">
      <c r="A24" s="317" t="s">
        <v>752</v>
      </c>
    </row>
    <row r="25" ht="14.25">
      <c r="A25" s="317" t="s">
        <v>753</v>
      </c>
    </row>
    <row r="26" ht="14.25">
      <c r="A26" s="317" t="s">
        <v>552</v>
      </c>
    </row>
    <row r="27" ht="14.25">
      <c r="A27" s="317" t="s">
        <v>553</v>
      </c>
    </row>
    <row r="28" ht="14.25">
      <c r="A28" s="317" t="s">
        <v>554</v>
      </c>
    </row>
    <row r="29" ht="14.25">
      <c r="A29" s="317" t="s">
        <v>555</v>
      </c>
    </row>
    <row r="30" ht="14.25">
      <c r="A30" s="317" t="s">
        <v>754</v>
      </c>
    </row>
    <row r="31" ht="14.25">
      <c r="A31" s="317"/>
    </row>
    <row r="32" ht="4.5" customHeight="1">
      <c r="A32" s="317"/>
    </row>
    <row r="33" ht="15">
      <c r="A33" s="318" t="s">
        <v>755</v>
      </c>
    </row>
    <row r="34" ht="17.25" customHeight="1">
      <c r="A34" s="317" t="s">
        <v>756</v>
      </c>
    </row>
    <row r="35" ht="14.25">
      <c r="A35" s="317" t="s">
        <v>757</v>
      </c>
    </row>
    <row r="36" ht="15.75" customHeight="1">
      <c r="A36" s="317" t="s">
        <v>758</v>
      </c>
    </row>
    <row r="37" ht="15.75" customHeight="1">
      <c r="A37" s="317"/>
    </row>
    <row r="38" ht="18.75" customHeight="1">
      <c r="A38" s="318" t="s">
        <v>556</v>
      </c>
    </row>
    <row r="39" ht="14.25">
      <c r="A39" s="317" t="s">
        <v>759</v>
      </c>
    </row>
    <row r="40" ht="14.25">
      <c r="A40" s="317" t="s">
        <v>557</v>
      </c>
    </row>
    <row r="41" ht="14.25">
      <c r="A41" s="317" t="s">
        <v>760</v>
      </c>
    </row>
    <row r="42" ht="15.75" customHeight="1">
      <c r="A42" s="317" t="s">
        <v>761</v>
      </c>
    </row>
    <row r="43" ht="15.75" customHeight="1">
      <c r="A43" s="317" t="s">
        <v>558</v>
      </c>
    </row>
    <row r="44" ht="14.25">
      <c r="A44" s="317" t="s">
        <v>762</v>
      </c>
    </row>
    <row r="45" ht="14.25">
      <c r="A45" s="317" t="s">
        <v>763</v>
      </c>
    </row>
    <row r="46" ht="14.25">
      <c r="A46" s="317" t="s">
        <v>764</v>
      </c>
    </row>
    <row r="47" ht="14.25">
      <c r="A47" s="317" t="s">
        <v>765</v>
      </c>
    </row>
    <row r="48" ht="14.25">
      <c r="A48" s="317" t="s">
        <v>766</v>
      </c>
    </row>
    <row r="49" ht="14.25">
      <c r="A49" s="317" t="s">
        <v>559</v>
      </c>
    </row>
    <row r="50" ht="14.25">
      <c r="A50" s="317"/>
    </row>
    <row r="51" ht="14.25">
      <c r="A51" s="317"/>
    </row>
    <row r="52" ht="14.25">
      <c r="A52" s="317"/>
    </row>
    <row r="53" ht="14.25">
      <c r="A53" s="317"/>
    </row>
    <row r="54" ht="15">
      <c r="A54" s="318"/>
    </row>
    <row r="55" ht="15">
      <c r="A55" s="318"/>
    </row>
    <row r="56" ht="14.25">
      <c r="A56" s="317"/>
    </row>
    <row r="57" ht="14.25">
      <c r="A57" s="317"/>
    </row>
    <row r="58" ht="14.25">
      <c r="A58" s="317"/>
    </row>
    <row r="59" ht="14.25">
      <c r="A59" s="3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32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82"/>
      <c r="L1" s="182"/>
      <c r="M1" s="182"/>
      <c r="N1" s="182" t="s">
        <v>21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3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22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29"/>
      <c r="C6" s="129" t="s">
        <v>23</v>
      </c>
      <c r="D6" s="380" t="s">
        <v>24</v>
      </c>
      <c r="E6" s="381"/>
      <c r="F6" s="382"/>
      <c r="G6" s="380" t="s">
        <v>25</v>
      </c>
      <c r="H6" s="382"/>
      <c r="I6" s="380" t="s">
        <v>26</v>
      </c>
      <c r="J6" s="381"/>
      <c r="K6" s="382"/>
      <c r="L6" s="34"/>
      <c r="M6" s="34"/>
      <c r="N6" s="34"/>
    </row>
    <row r="7" spans="2:14" ht="24" customHeight="1">
      <c r="B7" s="31" t="s">
        <v>27</v>
      </c>
      <c r="C7" s="31" t="s">
        <v>28</v>
      </c>
      <c r="D7" s="383">
        <v>1</v>
      </c>
      <c r="E7" s="385"/>
      <c r="F7" s="384"/>
      <c r="G7" s="383">
        <v>2</v>
      </c>
      <c r="H7" s="384"/>
      <c r="I7" s="383">
        <v>3</v>
      </c>
      <c r="J7" s="385"/>
      <c r="K7" s="384"/>
      <c r="L7" s="35"/>
      <c r="M7" s="197"/>
      <c r="N7" s="198" t="s">
        <v>29</v>
      </c>
    </row>
    <row r="8" spans="2:14" ht="27" customHeight="1">
      <c r="B8" s="132" t="s">
        <v>30</v>
      </c>
      <c r="C8" s="31">
        <v>71</v>
      </c>
      <c r="D8" s="395" t="s">
        <v>31</v>
      </c>
      <c r="E8" s="396"/>
      <c r="F8" s="397"/>
      <c r="G8" s="386">
        <v>65283</v>
      </c>
      <c r="H8" s="388"/>
      <c r="I8" s="386">
        <v>167053</v>
      </c>
      <c r="J8" s="387"/>
      <c r="K8" s="388"/>
      <c r="L8" s="196"/>
      <c r="M8" s="129" t="str">
        <f>IF(I9+J9+K9=SUM(D9:H9),"ok ","chyba")</f>
        <v>ok </v>
      </c>
      <c r="N8" s="199" t="s">
        <v>32</v>
      </c>
    </row>
    <row r="9" spans="2:14" ht="24.75" customHeight="1">
      <c r="B9" s="132" t="s">
        <v>33</v>
      </c>
      <c r="C9" s="31">
        <v>72</v>
      </c>
      <c r="D9" s="398">
        <v>6541</v>
      </c>
      <c r="E9" s="399"/>
      <c r="F9" s="400"/>
      <c r="G9" s="386">
        <v>24116</v>
      </c>
      <c r="H9" s="388"/>
      <c r="I9" s="386">
        <v>30657</v>
      </c>
      <c r="J9" s="387"/>
      <c r="K9" s="388"/>
      <c r="L9" s="196"/>
      <c r="M9" s="379"/>
      <c r="N9" s="379"/>
    </row>
    <row r="10" spans="2:14" ht="33.75" customHeight="1">
      <c r="B10" s="133" t="s">
        <v>34</v>
      </c>
      <c r="C10" s="133"/>
      <c r="D10" s="133"/>
      <c r="E10" s="133"/>
      <c r="F10" s="133"/>
      <c r="G10" s="133"/>
      <c r="H10" s="133"/>
      <c r="I10" s="133"/>
      <c r="J10" s="133"/>
      <c r="K10" s="12"/>
      <c r="L10" s="12"/>
      <c r="M10" s="12"/>
      <c r="N10" s="12"/>
    </row>
    <row r="11" spans="2:14" ht="22.5" customHeight="1">
      <c r="B11" s="147"/>
      <c r="C11" s="191"/>
      <c r="D11" s="401" t="s">
        <v>23</v>
      </c>
      <c r="E11" s="401" t="s">
        <v>35</v>
      </c>
      <c r="F11" s="410" t="s">
        <v>36</v>
      </c>
      <c r="G11" s="410"/>
      <c r="H11" s="410"/>
      <c r="I11" s="410"/>
      <c r="J11" s="410"/>
      <c r="K11" s="408"/>
      <c r="L11" s="34"/>
      <c r="M11" s="34"/>
      <c r="N11" s="34"/>
    </row>
    <row r="12" spans="2:14" ht="17.25" customHeight="1">
      <c r="B12" s="194"/>
      <c r="C12" s="195"/>
      <c r="D12" s="402"/>
      <c r="E12" s="402"/>
      <c r="F12" s="408" t="s">
        <v>37</v>
      </c>
      <c r="G12" s="401" t="s">
        <v>38</v>
      </c>
      <c r="H12" s="380" t="s">
        <v>39</v>
      </c>
      <c r="I12" s="381"/>
      <c r="J12" s="381"/>
      <c r="K12" s="382"/>
      <c r="L12" s="34"/>
      <c r="M12" s="34"/>
      <c r="N12" s="34"/>
    </row>
    <row r="13" spans="2:14" ht="57.75" customHeight="1">
      <c r="B13" s="192"/>
      <c r="C13" s="193"/>
      <c r="D13" s="403"/>
      <c r="E13" s="403"/>
      <c r="F13" s="409"/>
      <c r="G13" s="403"/>
      <c r="H13" s="129" t="s">
        <v>40</v>
      </c>
      <c r="I13" s="129" t="s">
        <v>41</v>
      </c>
      <c r="J13" s="129" t="s">
        <v>42</v>
      </c>
      <c r="K13" s="2" t="s">
        <v>43</v>
      </c>
      <c r="L13" s="25"/>
      <c r="M13" s="25"/>
      <c r="N13" s="25"/>
    </row>
    <row r="14" spans="2:14" ht="21" customHeight="1">
      <c r="B14" s="383" t="s">
        <v>27</v>
      </c>
      <c r="C14" s="384"/>
      <c r="D14" s="31" t="s">
        <v>28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411" t="s">
        <v>44</v>
      </c>
      <c r="C15" s="134" t="s">
        <v>45</v>
      </c>
      <c r="D15" s="135">
        <v>73</v>
      </c>
      <c r="E15" s="229">
        <v>393</v>
      </c>
      <c r="F15" s="229">
        <v>51</v>
      </c>
      <c r="G15" s="229">
        <v>3</v>
      </c>
      <c r="H15" s="229">
        <v>297</v>
      </c>
      <c r="I15" s="229">
        <v>44</v>
      </c>
      <c r="J15" s="229">
        <v>28</v>
      </c>
      <c r="K15" s="229">
        <v>21</v>
      </c>
      <c r="L15" s="196"/>
      <c r="M15" s="202" t="str">
        <f aca="true" t="shared" si="0" ref="M15:M21">IF(E15&gt;=H15+I15+J15+K15,"ok","chyba")</f>
        <v>ok</v>
      </c>
      <c r="N15" s="199" t="s">
        <v>46</v>
      </c>
    </row>
    <row r="16" spans="2:14" ht="33.75" customHeight="1">
      <c r="B16" s="412"/>
      <c r="C16" s="136" t="s">
        <v>47</v>
      </c>
      <c r="D16" s="135" t="s">
        <v>48</v>
      </c>
      <c r="E16" s="229">
        <v>341</v>
      </c>
      <c r="F16" s="229">
        <v>54</v>
      </c>
      <c r="G16" s="229">
        <v>5</v>
      </c>
      <c r="H16" s="229">
        <v>249</v>
      </c>
      <c r="I16" s="229">
        <v>41</v>
      </c>
      <c r="J16" s="229">
        <v>23</v>
      </c>
      <c r="K16" s="229">
        <v>23</v>
      </c>
      <c r="L16" s="196"/>
      <c r="M16" s="202" t="str">
        <f t="shared" si="0"/>
        <v>ok</v>
      </c>
      <c r="N16" s="199" t="s">
        <v>49</v>
      </c>
    </row>
    <row r="17" spans="2:14" ht="33.75" customHeight="1">
      <c r="B17" s="412"/>
      <c r="C17" s="136" t="s">
        <v>50</v>
      </c>
      <c r="D17" s="135">
        <v>74</v>
      </c>
      <c r="E17" s="229">
        <v>1449</v>
      </c>
      <c r="F17" s="229">
        <v>1112</v>
      </c>
      <c r="G17" s="229">
        <v>14</v>
      </c>
      <c r="H17" s="229">
        <v>302</v>
      </c>
      <c r="I17" s="229">
        <v>301</v>
      </c>
      <c r="J17" s="229">
        <v>316</v>
      </c>
      <c r="K17" s="229">
        <v>397</v>
      </c>
      <c r="L17" s="196"/>
      <c r="M17" s="202" t="str">
        <f t="shared" si="0"/>
        <v>ok</v>
      </c>
      <c r="N17" s="199" t="s">
        <v>51</v>
      </c>
    </row>
    <row r="18" spans="2:14" ht="33" customHeight="1">
      <c r="B18" s="412"/>
      <c r="C18" s="136" t="s">
        <v>52</v>
      </c>
      <c r="D18" s="135">
        <v>75</v>
      </c>
      <c r="E18" s="229">
        <v>160</v>
      </c>
      <c r="F18" s="229">
        <v>48</v>
      </c>
      <c r="G18" s="229">
        <v>6</v>
      </c>
      <c r="H18" s="229">
        <v>67</v>
      </c>
      <c r="I18" s="229">
        <v>35</v>
      </c>
      <c r="J18" s="229">
        <v>25</v>
      </c>
      <c r="K18" s="229">
        <v>28</v>
      </c>
      <c r="L18" s="196"/>
      <c r="M18" s="202" t="str">
        <f t="shared" si="0"/>
        <v>ok</v>
      </c>
      <c r="N18" s="199" t="s">
        <v>53</v>
      </c>
    </row>
    <row r="19" spans="2:14" ht="36" customHeight="1">
      <c r="B19" s="412"/>
      <c r="C19" s="136" t="s">
        <v>54</v>
      </c>
      <c r="D19" s="135">
        <v>76</v>
      </c>
      <c r="E19" s="229">
        <v>1722</v>
      </c>
      <c r="F19" s="229">
        <v>1161</v>
      </c>
      <c r="G19" s="229">
        <v>48</v>
      </c>
      <c r="H19" s="229">
        <v>342</v>
      </c>
      <c r="I19" s="229">
        <v>399</v>
      </c>
      <c r="J19" s="229">
        <v>407</v>
      </c>
      <c r="K19" s="229">
        <v>469</v>
      </c>
      <c r="L19" s="196"/>
      <c r="M19" s="202" t="str">
        <f t="shared" si="0"/>
        <v>ok</v>
      </c>
      <c r="N19" s="199" t="s">
        <v>55</v>
      </c>
    </row>
    <row r="20" spans="2:14" ht="33" customHeight="1">
      <c r="B20" s="413"/>
      <c r="C20" s="134" t="s">
        <v>56</v>
      </c>
      <c r="D20" s="135">
        <v>77</v>
      </c>
      <c r="E20" s="229">
        <v>703</v>
      </c>
      <c r="F20" s="229">
        <v>10</v>
      </c>
      <c r="G20" s="229">
        <v>16</v>
      </c>
      <c r="H20" s="229">
        <v>527</v>
      </c>
      <c r="I20" s="229">
        <v>103</v>
      </c>
      <c r="J20" s="229">
        <v>44</v>
      </c>
      <c r="K20" s="229">
        <v>21</v>
      </c>
      <c r="L20" s="196"/>
      <c r="M20" s="202" t="str">
        <f t="shared" si="0"/>
        <v>ok</v>
      </c>
      <c r="N20" s="199" t="s">
        <v>57</v>
      </c>
    </row>
    <row r="21" spans="2:14" ht="32.25" customHeight="1">
      <c r="B21" s="389" t="s">
        <v>58</v>
      </c>
      <c r="C21" s="390"/>
      <c r="D21" s="135">
        <v>78</v>
      </c>
      <c r="E21" s="229">
        <v>420</v>
      </c>
      <c r="F21" s="229">
        <v>197</v>
      </c>
      <c r="G21" s="229">
        <v>21</v>
      </c>
      <c r="H21" s="229">
        <v>106</v>
      </c>
      <c r="I21" s="229">
        <v>74</v>
      </c>
      <c r="J21" s="229">
        <v>90</v>
      </c>
      <c r="K21" s="229">
        <v>109</v>
      </c>
      <c r="L21" s="196"/>
      <c r="M21" s="202" t="str">
        <f t="shared" si="0"/>
        <v>ok</v>
      </c>
      <c r="N21" s="199" t="s">
        <v>59</v>
      </c>
    </row>
    <row r="22" spans="2:14" ht="25.5" customHeight="1">
      <c r="B22" s="133" t="s">
        <v>60</v>
      </c>
      <c r="C22" s="133"/>
      <c r="D22" s="133"/>
      <c r="E22" s="133"/>
      <c r="F22" s="133"/>
      <c r="G22" s="133"/>
      <c r="H22" s="133"/>
      <c r="I22" s="133"/>
      <c r="J22" s="133"/>
      <c r="K22" s="12"/>
      <c r="L22" s="12"/>
      <c r="M22" s="12"/>
      <c r="N22" s="12"/>
    </row>
    <row r="23" spans="2:14" ht="18" customHeight="1">
      <c r="B23" s="391"/>
      <c r="C23" s="392"/>
      <c r="D23" s="401" t="s">
        <v>23</v>
      </c>
      <c r="E23" s="404" t="s">
        <v>61</v>
      </c>
      <c r="F23" s="406" t="s">
        <v>62</v>
      </c>
      <c r="G23" s="406"/>
      <c r="H23" s="406"/>
      <c r="I23" s="406"/>
      <c r="J23" s="20"/>
      <c r="K23" s="20"/>
      <c r="L23" s="20"/>
      <c r="M23" s="20"/>
      <c r="N23" s="20"/>
    </row>
    <row r="24" spans="2:14" ht="33.75" customHeight="1">
      <c r="B24" s="393"/>
      <c r="C24" s="394"/>
      <c r="D24" s="403"/>
      <c r="E24" s="405"/>
      <c r="F24" s="129" t="s">
        <v>63</v>
      </c>
      <c r="G24" s="155" t="s">
        <v>64</v>
      </c>
      <c r="H24" s="74" t="s">
        <v>65</v>
      </c>
      <c r="I24" s="31" t="s">
        <v>64</v>
      </c>
      <c r="J24" s="20"/>
      <c r="K24" s="20"/>
      <c r="L24" s="20"/>
      <c r="M24" s="31" t="str">
        <f>IF(I26&lt;=H26,"ok","chyba")</f>
        <v>ok</v>
      </c>
      <c r="N24" s="199" t="s">
        <v>66</v>
      </c>
    </row>
    <row r="25" spans="2:14" ht="33.75" customHeight="1">
      <c r="B25" s="383" t="s">
        <v>27</v>
      </c>
      <c r="C25" s="384"/>
      <c r="D25" s="130" t="s">
        <v>28</v>
      </c>
      <c r="E25" s="131">
        <v>1</v>
      </c>
      <c r="F25" s="31">
        <v>2</v>
      </c>
      <c r="G25" s="155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199" t="s">
        <v>67</v>
      </c>
    </row>
    <row r="26" spans="2:14" ht="33.75" customHeight="1">
      <c r="B26" s="389" t="s">
        <v>68</v>
      </c>
      <c r="C26" s="390"/>
      <c r="D26" s="131">
        <v>79</v>
      </c>
      <c r="E26" s="228">
        <v>26051</v>
      </c>
      <c r="F26" s="229">
        <v>12566</v>
      </c>
      <c r="G26" s="230">
        <v>4231</v>
      </c>
      <c r="H26" s="231">
        <v>13485</v>
      </c>
      <c r="I26" s="232">
        <v>4514</v>
      </c>
      <c r="J26" s="20"/>
      <c r="K26" s="20"/>
      <c r="L26" s="20"/>
      <c r="M26" s="129" t="str">
        <f>IF(E26=SUM(F26,H26),"ok ","chyba")</f>
        <v>ok </v>
      </c>
      <c r="N26" s="199" t="s">
        <v>69</v>
      </c>
    </row>
    <row r="27" spans="2:14" ht="32.25" customHeight="1">
      <c r="B27" s="407" t="s">
        <v>70</v>
      </c>
      <c r="C27" s="407"/>
      <c r="D27" s="407"/>
      <c r="E27" s="137"/>
      <c r="F27" s="154"/>
      <c r="G27" s="154"/>
      <c r="H27" s="36"/>
      <c r="I27" s="36"/>
      <c r="J27" s="36"/>
      <c r="K27" s="6"/>
      <c r="L27" s="6"/>
      <c r="M27" s="6"/>
      <c r="N27" s="6"/>
    </row>
    <row r="28" spans="2:14" ht="19.5" customHeight="1">
      <c r="B28" s="391"/>
      <c r="C28" s="392"/>
      <c r="D28" s="401" t="s">
        <v>23</v>
      </c>
      <c r="E28" s="404" t="s">
        <v>61</v>
      </c>
      <c r="F28" s="406" t="s">
        <v>62</v>
      </c>
      <c r="G28" s="406"/>
      <c r="H28" s="406"/>
      <c r="I28" s="406"/>
      <c r="J28" s="133"/>
      <c r="K28" s="12"/>
      <c r="L28" s="12"/>
      <c r="M28" s="12"/>
      <c r="N28" s="12"/>
    </row>
    <row r="29" spans="2:14" ht="15" customHeight="1">
      <c r="B29" s="393"/>
      <c r="C29" s="394"/>
      <c r="D29" s="403"/>
      <c r="E29" s="405"/>
      <c r="F29" s="129" t="s">
        <v>63</v>
      </c>
      <c r="G29" s="155" t="s">
        <v>64</v>
      </c>
      <c r="H29" s="74" t="s">
        <v>65</v>
      </c>
      <c r="I29" s="31" t="s">
        <v>64</v>
      </c>
      <c r="J29" s="20"/>
      <c r="K29" s="20"/>
      <c r="L29" s="20"/>
      <c r="M29" s="20"/>
      <c r="N29" s="20"/>
    </row>
    <row r="30" spans="2:14" ht="18" customHeight="1">
      <c r="B30" s="383" t="s">
        <v>27</v>
      </c>
      <c r="C30" s="384"/>
      <c r="D30" s="129" t="s">
        <v>28</v>
      </c>
      <c r="E30" s="131">
        <v>1</v>
      </c>
      <c r="F30" s="31">
        <v>2</v>
      </c>
      <c r="G30" s="155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89" t="s">
        <v>71</v>
      </c>
      <c r="C31" s="390"/>
      <c r="D31" s="31">
        <v>81</v>
      </c>
      <c r="E31" s="229">
        <v>4476</v>
      </c>
      <c r="F31" s="233">
        <v>2070</v>
      </c>
      <c r="G31" s="230">
        <v>408</v>
      </c>
      <c r="H31" s="233">
        <v>2406</v>
      </c>
      <c r="I31" s="229">
        <v>379</v>
      </c>
      <c r="J31" s="20"/>
      <c r="K31" s="20"/>
      <c r="L31" s="20"/>
      <c r="M31" s="129" t="str">
        <f>IF(E31=SUM(F31,H31),"ok","chyba")</f>
        <v>ok</v>
      </c>
      <c r="N31" s="199" t="s">
        <v>72</v>
      </c>
    </row>
    <row r="32" spans="2:14" ht="37.5" customHeight="1">
      <c r="B32" s="389" t="s">
        <v>73</v>
      </c>
      <c r="C32" s="390"/>
      <c r="D32" s="31">
        <v>82</v>
      </c>
      <c r="E32" s="229">
        <v>2788</v>
      </c>
      <c r="F32" s="65" t="s">
        <v>31</v>
      </c>
      <c r="G32" s="200" t="s">
        <v>31</v>
      </c>
      <c r="H32" s="234">
        <v>2788</v>
      </c>
      <c r="I32" s="235">
        <v>641</v>
      </c>
      <c r="J32" s="20"/>
      <c r="K32" s="20"/>
      <c r="L32" s="20"/>
      <c r="M32" s="129" t="str">
        <f>IF(E32=H32,"ok","chyba")</f>
        <v>ok</v>
      </c>
      <c r="N32" s="199" t="s">
        <v>74</v>
      </c>
    </row>
    <row r="33" spans="2:14" ht="24.75" customHeight="1">
      <c r="B33" s="389" t="s">
        <v>75</v>
      </c>
      <c r="C33" s="390"/>
      <c r="D33" s="31">
        <v>83</v>
      </c>
      <c r="E33" s="229">
        <v>17718</v>
      </c>
      <c r="F33" s="233">
        <v>9341</v>
      </c>
      <c r="G33" s="230">
        <v>3278</v>
      </c>
      <c r="H33" s="234">
        <v>8377</v>
      </c>
      <c r="I33" s="235">
        <v>3063</v>
      </c>
      <c r="J33" s="36"/>
      <c r="K33" s="6"/>
      <c r="L33" s="6"/>
      <c r="M33" s="129" t="str">
        <f>IF(E33=SUM(F33,H33),"ok","chyba")</f>
        <v>ok</v>
      </c>
      <c r="N33" s="199" t="s">
        <v>76</v>
      </c>
    </row>
    <row r="34" spans="2:14" ht="33.75" customHeight="1">
      <c r="B34" s="389" t="s">
        <v>77</v>
      </c>
      <c r="C34" s="390"/>
      <c r="D34" s="31">
        <v>84</v>
      </c>
      <c r="E34" s="229">
        <v>1024</v>
      </c>
      <c r="F34" s="65" t="s">
        <v>31</v>
      </c>
      <c r="G34" s="200" t="s">
        <v>31</v>
      </c>
      <c r="H34" s="234">
        <v>1024</v>
      </c>
      <c r="I34" s="235">
        <v>142</v>
      </c>
      <c r="J34" s="133"/>
      <c r="K34" s="12"/>
      <c r="L34" s="12"/>
      <c r="M34" s="129" t="str">
        <f>IF(E34=H34,"ok","chyba")</f>
        <v>ok</v>
      </c>
      <c r="N34" s="199" t="s">
        <v>78</v>
      </c>
    </row>
    <row r="35" spans="2:14" ht="30.75" customHeight="1">
      <c r="B35" s="389" t="s">
        <v>79</v>
      </c>
      <c r="C35" s="390"/>
      <c r="D35" s="31" t="s">
        <v>80</v>
      </c>
      <c r="E35" s="229">
        <v>506</v>
      </c>
      <c r="F35" s="65" t="s">
        <v>31</v>
      </c>
      <c r="G35" s="200" t="s">
        <v>31</v>
      </c>
      <c r="H35" s="234">
        <v>506</v>
      </c>
      <c r="I35" s="235">
        <v>82</v>
      </c>
      <c r="J35" s="20"/>
      <c r="K35" s="20"/>
      <c r="L35" s="20"/>
      <c r="M35" s="129" t="str">
        <f>IF(E35=H35,"ok","chyba")</f>
        <v>ok</v>
      </c>
      <c r="N35" s="199" t="s">
        <v>81</v>
      </c>
    </row>
    <row r="36" spans="2:14" ht="32.25" customHeight="1">
      <c r="B36" s="389" t="s">
        <v>82</v>
      </c>
      <c r="C36" s="390"/>
      <c r="D36" s="31" t="s">
        <v>83</v>
      </c>
      <c r="E36" s="229">
        <v>112</v>
      </c>
      <c r="F36" s="65" t="s">
        <v>31</v>
      </c>
      <c r="G36" s="200" t="s">
        <v>31</v>
      </c>
      <c r="H36" s="234">
        <v>112</v>
      </c>
      <c r="I36" s="235">
        <v>11</v>
      </c>
      <c r="J36" s="20"/>
      <c r="K36" s="20"/>
      <c r="L36" s="20"/>
      <c r="M36" s="129" t="str">
        <f>IF(E36=H36,"ok","chyba")</f>
        <v>ok</v>
      </c>
      <c r="N36" s="199" t="s">
        <v>84</v>
      </c>
    </row>
    <row r="37" spans="2:14" ht="32.25" customHeight="1">
      <c r="B37" s="389" t="s">
        <v>85</v>
      </c>
      <c r="C37" s="390"/>
      <c r="D37" s="31">
        <v>85</v>
      </c>
      <c r="E37" s="229">
        <v>991</v>
      </c>
      <c r="F37" s="233">
        <v>991</v>
      </c>
      <c r="G37" s="230">
        <v>178</v>
      </c>
      <c r="H37" s="65" t="s">
        <v>31</v>
      </c>
      <c r="I37" s="65" t="s">
        <v>31</v>
      </c>
      <c r="J37" s="20"/>
      <c r="K37" s="20"/>
      <c r="L37" s="20"/>
      <c r="M37" s="129" t="str">
        <f>IF(E37=F37,"ok","chyba")</f>
        <v>ok</v>
      </c>
      <c r="N37" s="199" t="s">
        <v>86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38" t="s">
        <v>87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39"/>
      <c r="C40" s="140"/>
      <c r="D40" s="140"/>
      <c r="E40" s="140"/>
      <c r="F40" s="140"/>
      <c r="G40" s="140"/>
      <c r="H40" s="140"/>
      <c r="I40" s="140"/>
      <c r="J40" s="141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="75" zoomScaleNormal="75" zoomScalePageLayoutView="75" workbookViewId="0" topLeftCell="B22">
      <selection activeCell="N25" sqref="N25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3.2539062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1.2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83"/>
      <c r="P2" s="183"/>
      <c r="Q2" s="183"/>
      <c r="R2" s="183" t="s">
        <v>88</v>
      </c>
    </row>
    <row r="3" spans="2:18" s="3" customFormat="1" ht="24" customHeight="1">
      <c r="B3" s="185" t="s">
        <v>89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20"/>
    </row>
    <row r="4" spans="2:18" s="3" customFormat="1" ht="24" customHeight="1">
      <c r="B4" s="186" t="s">
        <v>90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0"/>
    </row>
    <row r="5" spans="2:18" s="3" customFormat="1" ht="30.75" customHeight="1">
      <c r="B5" s="116"/>
      <c r="C5" s="117"/>
      <c r="D5" s="416" t="s">
        <v>23</v>
      </c>
      <c r="E5" s="416" t="s">
        <v>91</v>
      </c>
      <c r="F5" s="416" t="s">
        <v>92</v>
      </c>
      <c r="G5" s="419" t="s">
        <v>93</v>
      </c>
      <c r="H5" s="420"/>
      <c r="I5" s="420"/>
      <c r="J5" s="420"/>
      <c r="K5" s="420"/>
      <c r="L5" s="420"/>
      <c r="M5" s="420"/>
      <c r="N5" s="420"/>
      <c r="O5" s="421"/>
      <c r="P5" s="88"/>
      <c r="Q5" s="88"/>
      <c r="R5" s="35"/>
    </row>
    <row r="6" spans="2:18" s="3" customFormat="1" ht="30.75" customHeight="1">
      <c r="B6" s="118"/>
      <c r="C6" s="91"/>
      <c r="D6" s="417"/>
      <c r="E6" s="417"/>
      <c r="F6" s="417"/>
      <c r="G6" s="422" t="s">
        <v>94</v>
      </c>
      <c r="H6" s="423"/>
      <c r="I6" s="423"/>
      <c r="J6" s="423"/>
      <c r="K6" s="423"/>
      <c r="L6" s="424"/>
      <c r="M6" s="416" t="s">
        <v>95</v>
      </c>
      <c r="N6" s="416" t="s">
        <v>96</v>
      </c>
      <c r="O6" s="426" t="s">
        <v>97</v>
      </c>
      <c r="P6" s="201"/>
      <c r="Q6" s="201"/>
      <c r="R6" s="35"/>
    </row>
    <row r="7" spans="2:18" s="3" customFormat="1" ht="51.75" customHeight="1">
      <c r="B7" s="119"/>
      <c r="C7" s="120"/>
      <c r="D7" s="418"/>
      <c r="E7" s="418"/>
      <c r="F7" s="418"/>
      <c r="G7" s="425" t="s">
        <v>98</v>
      </c>
      <c r="H7" s="425"/>
      <c r="I7" s="425" t="s">
        <v>99</v>
      </c>
      <c r="J7" s="425"/>
      <c r="K7" s="83" t="s">
        <v>100</v>
      </c>
      <c r="L7" s="85" t="s">
        <v>101</v>
      </c>
      <c r="M7" s="418"/>
      <c r="N7" s="418"/>
      <c r="O7" s="427"/>
      <c r="P7" s="201"/>
      <c r="Q7" s="201"/>
      <c r="R7" s="35"/>
    </row>
    <row r="8" spans="2:18" s="3" customFormat="1" ht="24" customHeight="1">
      <c r="B8" s="414" t="s">
        <v>27</v>
      </c>
      <c r="C8" s="415"/>
      <c r="D8" s="83" t="s">
        <v>28</v>
      </c>
      <c r="E8" s="112">
        <v>1</v>
      </c>
      <c r="F8" s="83">
        <v>2</v>
      </c>
      <c r="G8" s="414">
        <v>3</v>
      </c>
      <c r="H8" s="415"/>
      <c r="I8" s="414">
        <v>4</v>
      </c>
      <c r="J8" s="415"/>
      <c r="K8" s="83">
        <v>5</v>
      </c>
      <c r="L8" s="83">
        <v>6</v>
      </c>
      <c r="M8" s="112">
        <v>7</v>
      </c>
      <c r="N8" s="83">
        <v>8</v>
      </c>
      <c r="O8" s="83">
        <v>9</v>
      </c>
      <c r="P8" s="91"/>
      <c r="Q8" s="31"/>
      <c r="R8" s="203" t="s">
        <v>29</v>
      </c>
    </row>
    <row r="9" spans="2:18" s="3" customFormat="1" ht="24" customHeight="1">
      <c r="B9" s="428" t="s">
        <v>102</v>
      </c>
      <c r="C9" s="429"/>
      <c r="D9" s="83" t="s">
        <v>103</v>
      </c>
      <c r="E9" s="236">
        <v>11931</v>
      </c>
      <c r="F9" s="237">
        <v>379</v>
      </c>
      <c r="G9" s="434">
        <v>155</v>
      </c>
      <c r="H9" s="436"/>
      <c r="I9" s="386">
        <v>146</v>
      </c>
      <c r="J9" s="388"/>
      <c r="K9" s="229">
        <v>6</v>
      </c>
      <c r="L9" s="229">
        <v>108</v>
      </c>
      <c r="M9" s="228">
        <v>659</v>
      </c>
      <c r="N9" s="229">
        <v>337</v>
      </c>
      <c r="O9" s="229">
        <v>1411</v>
      </c>
      <c r="P9" s="196"/>
      <c r="Q9" s="202" t="str">
        <f>IF(O9=SUM(G9+H9+I9+J9+K9+L9+M9+N9),"ok","chyba")</f>
        <v>ok</v>
      </c>
      <c r="R9" s="199" t="s">
        <v>104</v>
      </c>
    </row>
    <row r="10" spans="2:18" s="3" customFormat="1" ht="24" customHeight="1">
      <c r="B10" s="428" t="s">
        <v>105</v>
      </c>
      <c r="C10" s="429"/>
      <c r="D10" s="82" t="s">
        <v>106</v>
      </c>
      <c r="E10" s="236">
        <v>591</v>
      </c>
      <c r="F10" s="237">
        <v>19</v>
      </c>
      <c r="G10" s="434">
        <v>66</v>
      </c>
      <c r="H10" s="436"/>
      <c r="I10" s="386">
        <v>229</v>
      </c>
      <c r="J10" s="388"/>
      <c r="K10" s="229">
        <v>92</v>
      </c>
      <c r="L10" s="229">
        <v>26</v>
      </c>
      <c r="M10" s="228">
        <v>3</v>
      </c>
      <c r="N10" s="229">
        <v>13</v>
      </c>
      <c r="O10" s="229">
        <v>429</v>
      </c>
      <c r="P10" s="196"/>
      <c r="Q10" s="202" t="str">
        <f>IF(O10=SUM(G10+H10+I10+J10+K10+L10+M10+N10),"ok","chyba")</f>
        <v>ok</v>
      </c>
      <c r="R10" s="199" t="s">
        <v>107</v>
      </c>
    </row>
    <row r="11" spans="2:18" s="3" customFormat="1" ht="24" customHeight="1">
      <c r="B11" s="428" t="s">
        <v>108</v>
      </c>
      <c r="C11" s="429"/>
      <c r="D11" s="83" t="s">
        <v>109</v>
      </c>
      <c r="E11" s="236">
        <v>3136</v>
      </c>
      <c r="F11" s="237">
        <v>229</v>
      </c>
      <c r="G11" s="434">
        <v>5</v>
      </c>
      <c r="H11" s="436"/>
      <c r="I11" s="386">
        <v>20</v>
      </c>
      <c r="J11" s="388"/>
      <c r="K11" s="229">
        <v>3</v>
      </c>
      <c r="L11" s="229">
        <v>20</v>
      </c>
      <c r="M11" s="228">
        <v>221</v>
      </c>
      <c r="N11" s="229">
        <v>57</v>
      </c>
      <c r="O11" s="229">
        <v>326</v>
      </c>
      <c r="P11" s="196"/>
      <c r="Q11" s="202" t="str">
        <f>IF(O11=SUM(G11+H11+I11+J11+K11+L11+M11+N11),"ok","chyba")</f>
        <v>ok</v>
      </c>
      <c r="R11" s="199" t="s">
        <v>110</v>
      </c>
    </row>
    <row r="12" spans="2:18" s="3" customFormat="1" ht="24" customHeight="1">
      <c r="B12" s="428" t="s">
        <v>111</v>
      </c>
      <c r="C12" s="429"/>
      <c r="D12" s="83" t="s">
        <v>112</v>
      </c>
      <c r="E12" s="236">
        <v>4637</v>
      </c>
      <c r="F12" s="237">
        <v>69</v>
      </c>
      <c r="G12" s="434">
        <v>188</v>
      </c>
      <c r="H12" s="436"/>
      <c r="I12" s="386">
        <v>276</v>
      </c>
      <c r="J12" s="388"/>
      <c r="K12" s="229">
        <v>38</v>
      </c>
      <c r="L12" s="229">
        <v>41</v>
      </c>
      <c r="M12" s="228">
        <v>189</v>
      </c>
      <c r="N12" s="229">
        <v>139</v>
      </c>
      <c r="O12" s="229">
        <v>871</v>
      </c>
      <c r="P12" s="196"/>
      <c r="Q12" s="202" t="str">
        <f>IF(O12=SUM(G12+H12+I12+J12+K12+L12+M12+N12),"ok","chyba")</f>
        <v>ok</v>
      </c>
      <c r="R12" s="199" t="s">
        <v>113</v>
      </c>
    </row>
    <row r="13" spans="1:18" s="3" customFormat="1" ht="34.5" customHeight="1">
      <c r="A13" s="187"/>
      <c r="B13" s="185" t="s">
        <v>114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34"/>
    </row>
    <row r="14" spans="2:18" s="3" customFormat="1" ht="27" customHeight="1">
      <c r="B14" s="416"/>
      <c r="C14" s="416" t="s">
        <v>23</v>
      </c>
      <c r="D14" s="414" t="s">
        <v>115</v>
      </c>
      <c r="E14" s="431"/>
      <c r="F14" s="431"/>
      <c r="G14" s="431"/>
      <c r="H14" s="431"/>
      <c r="I14" s="431"/>
      <c r="J14" s="431"/>
      <c r="K14" s="431"/>
      <c r="L14" s="451"/>
      <c r="M14" s="433" t="s">
        <v>116</v>
      </c>
      <c r="N14" s="431"/>
      <c r="O14" s="415"/>
      <c r="P14" s="91"/>
      <c r="Q14" s="91"/>
      <c r="R14" s="204"/>
    </row>
    <row r="15" spans="2:18" s="3" customFormat="1" ht="43.5" customHeight="1">
      <c r="B15" s="418"/>
      <c r="C15" s="418"/>
      <c r="D15" s="419" t="s">
        <v>117</v>
      </c>
      <c r="E15" s="420"/>
      <c r="F15" s="421"/>
      <c r="G15" s="419" t="s">
        <v>118</v>
      </c>
      <c r="H15" s="420"/>
      <c r="I15" s="420"/>
      <c r="J15" s="421"/>
      <c r="K15" s="419" t="s">
        <v>119</v>
      </c>
      <c r="L15" s="453"/>
      <c r="M15" s="82" t="s">
        <v>120</v>
      </c>
      <c r="N15" s="85" t="s">
        <v>121</v>
      </c>
      <c r="O15" s="83" t="s">
        <v>122</v>
      </c>
      <c r="P15" s="91"/>
      <c r="Q15" s="91"/>
      <c r="R15" s="205"/>
    </row>
    <row r="16" spans="2:18" s="3" customFormat="1" ht="30.75" customHeight="1">
      <c r="B16" s="83" t="s">
        <v>27</v>
      </c>
      <c r="C16" s="83" t="s">
        <v>28</v>
      </c>
      <c r="D16" s="414">
        <v>1</v>
      </c>
      <c r="E16" s="431"/>
      <c r="F16" s="415"/>
      <c r="G16" s="414">
        <v>2</v>
      </c>
      <c r="H16" s="431"/>
      <c r="I16" s="431"/>
      <c r="J16" s="415"/>
      <c r="K16" s="414">
        <v>3</v>
      </c>
      <c r="L16" s="451"/>
      <c r="M16" s="82">
        <v>4</v>
      </c>
      <c r="N16" s="83">
        <v>5</v>
      </c>
      <c r="O16" s="83">
        <v>6</v>
      </c>
      <c r="P16" s="91"/>
      <c r="Q16" s="31"/>
      <c r="R16" s="203" t="s">
        <v>29</v>
      </c>
    </row>
    <row r="17" spans="2:18" s="3" customFormat="1" ht="23.25" customHeight="1">
      <c r="B17" s="104" t="s">
        <v>123</v>
      </c>
      <c r="C17" s="83">
        <v>90</v>
      </c>
      <c r="D17" s="434">
        <v>1746</v>
      </c>
      <c r="E17" s="435"/>
      <c r="F17" s="436"/>
      <c r="G17" s="434">
        <v>1287</v>
      </c>
      <c r="H17" s="435"/>
      <c r="I17" s="435"/>
      <c r="J17" s="436"/>
      <c r="K17" s="434">
        <v>11618</v>
      </c>
      <c r="L17" s="452"/>
      <c r="M17" s="238">
        <v>6547</v>
      </c>
      <c r="N17" s="237">
        <v>1858</v>
      </c>
      <c r="O17" s="237">
        <v>3213</v>
      </c>
      <c r="P17" s="206"/>
      <c r="Q17" s="202" t="str">
        <f>IF(K17=SUM(M17+N17+O17),"ok","chyba")</f>
        <v>ok</v>
      </c>
      <c r="R17" s="199" t="s">
        <v>124</v>
      </c>
    </row>
    <row r="18" spans="2:18" s="3" customFormat="1" ht="30" customHeight="1">
      <c r="B18" s="105" t="s">
        <v>125</v>
      </c>
      <c r="C18" s="83" t="s">
        <v>126</v>
      </c>
      <c r="D18" s="434">
        <v>269</v>
      </c>
      <c r="E18" s="435"/>
      <c r="F18" s="436"/>
      <c r="G18" s="434">
        <v>200</v>
      </c>
      <c r="H18" s="435"/>
      <c r="I18" s="435"/>
      <c r="J18" s="436"/>
      <c r="K18" s="434">
        <v>825</v>
      </c>
      <c r="L18" s="452"/>
      <c r="M18" s="238">
        <v>3</v>
      </c>
      <c r="N18" s="237">
        <v>0</v>
      </c>
      <c r="O18" s="237">
        <v>822</v>
      </c>
      <c r="P18" s="206"/>
      <c r="Q18" s="202" t="str">
        <f>IF(K18=SUM(M18+N18+O18),"ok","chyba")</f>
        <v>ok</v>
      </c>
      <c r="R18" s="199" t="s">
        <v>127</v>
      </c>
    </row>
    <row r="19" spans="2:18" s="3" customFormat="1" ht="27.75" customHeight="1">
      <c r="B19" s="99" t="s">
        <v>108</v>
      </c>
      <c r="C19" s="83" t="s">
        <v>128</v>
      </c>
      <c r="D19" s="434">
        <v>465</v>
      </c>
      <c r="E19" s="435"/>
      <c r="F19" s="436"/>
      <c r="G19" s="434">
        <v>337</v>
      </c>
      <c r="H19" s="435"/>
      <c r="I19" s="435"/>
      <c r="J19" s="436"/>
      <c r="K19" s="434">
        <v>3402</v>
      </c>
      <c r="L19" s="452"/>
      <c r="M19" s="238">
        <v>1158</v>
      </c>
      <c r="N19" s="237">
        <v>514</v>
      </c>
      <c r="O19" s="237">
        <v>1730</v>
      </c>
      <c r="P19" s="206"/>
      <c r="Q19" s="202" t="str">
        <f>IF(K19=SUM(M19+N19+O19),"ok","chyba")</f>
        <v>ok</v>
      </c>
      <c r="R19" s="199" t="s">
        <v>129</v>
      </c>
    </row>
    <row r="20" spans="2:18" s="3" customFormat="1" ht="23.25" customHeight="1">
      <c r="B20" s="105" t="s">
        <v>130</v>
      </c>
      <c r="C20" s="83" t="s">
        <v>131</v>
      </c>
      <c r="D20" s="386">
        <v>1309</v>
      </c>
      <c r="E20" s="387"/>
      <c r="F20" s="388"/>
      <c r="G20" s="386">
        <v>742</v>
      </c>
      <c r="H20" s="387"/>
      <c r="I20" s="387"/>
      <c r="J20" s="388"/>
      <c r="K20" s="386">
        <v>4450</v>
      </c>
      <c r="L20" s="430"/>
      <c r="M20" s="238">
        <v>3662</v>
      </c>
      <c r="N20" s="237">
        <v>500</v>
      </c>
      <c r="O20" s="237">
        <v>288</v>
      </c>
      <c r="P20" s="196"/>
      <c r="Q20" s="202" t="str">
        <f>IF(K20=SUM(M20+N20+O20),"ok","chyba")</f>
        <v>ok</v>
      </c>
      <c r="R20" s="199" t="s">
        <v>132</v>
      </c>
    </row>
    <row r="21" spans="2:18" s="3" customFormat="1" ht="17.25" customHeight="1">
      <c r="B21" s="121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205"/>
    </row>
    <row r="22" spans="2:18" s="3" customFormat="1" ht="23.25" customHeight="1">
      <c r="B22" s="185" t="s">
        <v>133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35"/>
    </row>
    <row r="23" spans="2:18" s="3" customFormat="1" ht="29.25" customHeight="1">
      <c r="B23" s="157"/>
      <c r="C23" s="158"/>
      <c r="D23" s="158"/>
      <c r="E23" s="425" t="s">
        <v>23</v>
      </c>
      <c r="F23" s="422" t="s">
        <v>134</v>
      </c>
      <c r="G23" s="423"/>
      <c r="H23" s="423"/>
      <c r="I23" s="423"/>
      <c r="J23" s="423"/>
      <c r="K23" s="423"/>
      <c r="L23" s="424"/>
      <c r="M23" s="161"/>
      <c r="N23" s="161"/>
      <c r="O23" s="161"/>
      <c r="P23" s="161"/>
      <c r="Q23" s="161"/>
      <c r="R23" s="35"/>
    </row>
    <row r="24" spans="2:18" s="3" customFormat="1" ht="32.25" customHeight="1">
      <c r="B24" s="159"/>
      <c r="C24" s="160"/>
      <c r="D24" s="160"/>
      <c r="E24" s="425"/>
      <c r="F24" s="425" t="s">
        <v>135</v>
      </c>
      <c r="G24" s="425"/>
      <c r="H24" s="425"/>
      <c r="I24" s="425"/>
      <c r="J24" s="420" t="s">
        <v>136</v>
      </c>
      <c r="K24" s="420"/>
      <c r="L24" s="421"/>
      <c r="M24" s="161"/>
      <c r="N24" s="161"/>
      <c r="O24" s="161"/>
      <c r="P24" s="161"/>
      <c r="Q24" s="161"/>
      <c r="R24" s="35"/>
    </row>
    <row r="25" spans="2:18" s="3" customFormat="1" ht="24" customHeight="1">
      <c r="B25" s="419" t="s">
        <v>27</v>
      </c>
      <c r="C25" s="420"/>
      <c r="D25" s="421"/>
      <c r="E25" s="85" t="s">
        <v>28</v>
      </c>
      <c r="F25" s="454">
        <v>1</v>
      </c>
      <c r="G25" s="454"/>
      <c r="H25" s="454"/>
      <c r="I25" s="454"/>
      <c r="J25" s="431">
        <v>2</v>
      </c>
      <c r="K25" s="431"/>
      <c r="L25" s="415"/>
      <c r="M25" s="84"/>
      <c r="N25" s="84"/>
      <c r="O25" s="84"/>
      <c r="P25" s="84"/>
      <c r="Q25" s="84"/>
      <c r="R25" s="35"/>
    </row>
    <row r="26" spans="2:18" s="3" customFormat="1" ht="24" customHeight="1">
      <c r="B26" s="432" t="s">
        <v>137</v>
      </c>
      <c r="C26" s="432"/>
      <c r="D26" s="432"/>
      <c r="E26" s="85">
        <v>91</v>
      </c>
      <c r="F26" s="441">
        <v>525</v>
      </c>
      <c r="G26" s="442"/>
      <c r="H26" s="442"/>
      <c r="I26" s="442"/>
      <c r="J26" s="457">
        <v>727</v>
      </c>
      <c r="K26" s="458"/>
      <c r="L26" s="459"/>
      <c r="M26" s="84"/>
      <c r="N26" s="84"/>
      <c r="O26" s="84"/>
      <c r="P26" s="84"/>
      <c r="Q26" s="84"/>
      <c r="R26" s="35"/>
    </row>
    <row r="27" spans="2:18" s="3" customFormat="1" ht="27.75" customHeight="1">
      <c r="B27" s="432" t="s">
        <v>138</v>
      </c>
      <c r="C27" s="432"/>
      <c r="D27" s="432"/>
      <c r="E27" s="85" t="s">
        <v>139</v>
      </c>
      <c r="F27" s="441">
        <v>35</v>
      </c>
      <c r="G27" s="442"/>
      <c r="H27" s="442"/>
      <c r="I27" s="442"/>
      <c r="J27" s="457">
        <v>34</v>
      </c>
      <c r="K27" s="458"/>
      <c r="L27" s="459"/>
      <c r="M27" s="84"/>
      <c r="N27" s="84"/>
      <c r="O27" s="84"/>
      <c r="P27" s="84"/>
      <c r="Q27" s="84"/>
      <c r="R27" s="35"/>
    </row>
    <row r="28" spans="2:18" s="3" customFormat="1" ht="24" customHeight="1">
      <c r="B28" s="432" t="s">
        <v>140</v>
      </c>
      <c r="C28" s="432"/>
      <c r="D28" s="432"/>
      <c r="E28" s="85">
        <v>92</v>
      </c>
      <c r="F28" s="441">
        <v>389</v>
      </c>
      <c r="G28" s="442"/>
      <c r="H28" s="442"/>
      <c r="I28" s="442"/>
      <c r="J28" s="457">
        <v>452</v>
      </c>
      <c r="K28" s="458"/>
      <c r="L28" s="459"/>
      <c r="M28" s="84"/>
      <c r="N28" s="84"/>
      <c r="O28" s="84"/>
      <c r="P28" s="84"/>
      <c r="Q28" s="47"/>
      <c r="R28" s="225"/>
    </row>
    <row r="29" spans="2:18" s="3" customFormat="1" ht="42" customHeight="1">
      <c r="B29" s="432" t="s">
        <v>141</v>
      </c>
      <c r="C29" s="432"/>
      <c r="D29" s="432"/>
      <c r="E29" s="85" t="s">
        <v>142</v>
      </c>
      <c r="F29" s="398">
        <v>115</v>
      </c>
      <c r="G29" s="399"/>
      <c r="H29" s="399"/>
      <c r="I29" s="400"/>
      <c r="J29" s="457">
        <v>147</v>
      </c>
      <c r="K29" s="458"/>
      <c r="L29" s="459"/>
      <c r="M29" s="84"/>
      <c r="N29" s="84"/>
      <c r="O29" s="84"/>
      <c r="P29" s="84"/>
      <c r="Q29" s="202" t="str">
        <f>IF(H30=H26+H28+H29,"ok","chyba")</f>
        <v>ok</v>
      </c>
      <c r="R29" s="199" t="s">
        <v>143</v>
      </c>
    </row>
    <row r="30" spans="2:18" s="3" customFormat="1" ht="24" customHeight="1">
      <c r="B30" s="432" t="s">
        <v>61</v>
      </c>
      <c r="C30" s="432"/>
      <c r="D30" s="432"/>
      <c r="E30" s="85">
        <v>93</v>
      </c>
      <c r="F30" s="441">
        <v>1029</v>
      </c>
      <c r="G30" s="442"/>
      <c r="H30" s="442"/>
      <c r="I30" s="442"/>
      <c r="J30" s="457">
        <v>1326</v>
      </c>
      <c r="K30" s="458"/>
      <c r="L30" s="459"/>
      <c r="M30" s="84"/>
      <c r="N30" s="84"/>
      <c r="O30" s="84"/>
      <c r="P30" s="84"/>
      <c r="Q30" s="202" t="str">
        <f>IF(K30=K26+K28+K29,"ok","chyba")</f>
        <v>ok</v>
      </c>
      <c r="R30" s="199" t="s">
        <v>144</v>
      </c>
    </row>
    <row r="31" spans="2:18" s="3" customFormat="1" ht="24" customHeight="1">
      <c r="B31" s="87"/>
      <c r="C31" s="87"/>
      <c r="D31" s="87"/>
      <c r="E31" s="88"/>
      <c r="F31" s="205"/>
      <c r="G31" s="205"/>
      <c r="H31" s="205"/>
      <c r="I31" s="205"/>
      <c r="J31" s="205"/>
      <c r="K31" s="196"/>
      <c r="L31" s="196"/>
      <c r="M31" s="84"/>
      <c r="N31" s="84"/>
      <c r="O31" s="84"/>
      <c r="P31" s="84"/>
      <c r="Q31" s="47"/>
      <c r="R31" s="225"/>
    </row>
    <row r="32" spans="2:18" s="3" customFormat="1" ht="27" customHeight="1">
      <c r="B32" s="455" t="s">
        <v>145</v>
      </c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88"/>
      <c r="Q32" s="88"/>
      <c r="R32" s="35"/>
    </row>
    <row r="33" spans="2:18" s="3" customFormat="1" ht="23.25" customHeight="1">
      <c r="B33" s="157"/>
      <c r="C33" s="158"/>
      <c r="D33" s="158"/>
      <c r="E33" s="85" t="s">
        <v>23</v>
      </c>
      <c r="F33" s="425" t="s">
        <v>146</v>
      </c>
      <c r="G33" s="425"/>
      <c r="H33" s="425"/>
      <c r="I33" s="425"/>
      <c r="J33" s="425"/>
      <c r="K33" s="425"/>
      <c r="L33" s="425"/>
      <c r="M33" s="425"/>
      <c r="N33" s="84"/>
      <c r="O33" s="35"/>
      <c r="P33" s="9"/>
      <c r="Q33" s="9"/>
      <c r="R33" s="9"/>
    </row>
    <row r="34" spans="2:18" s="3" customFormat="1" ht="22.5" customHeight="1">
      <c r="B34" s="419" t="s">
        <v>27</v>
      </c>
      <c r="C34" s="420"/>
      <c r="D34" s="421"/>
      <c r="E34" s="85" t="s">
        <v>28</v>
      </c>
      <c r="F34" s="85">
        <v>1</v>
      </c>
      <c r="G34" s="85">
        <v>2</v>
      </c>
      <c r="H34" s="83">
        <v>3</v>
      </c>
      <c r="I34" s="83">
        <v>4</v>
      </c>
      <c r="J34" s="83">
        <v>5</v>
      </c>
      <c r="K34" s="83">
        <v>6</v>
      </c>
      <c r="L34" s="83" t="s">
        <v>147</v>
      </c>
      <c r="M34" s="83" t="s">
        <v>97</v>
      </c>
      <c r="N34" s="84"/>
      <c r="O34" s="35"/>
      <c r="P34" s="9"/>
      <c r="Q34" s="2"/>
      <c r="R34" s="221" t="s">
        <v>29</v>
      </c>
    </row>
    <row r="35" spans="2:18" s="3" customFormat="1" ht="31.5" customHeight="1">
      <c r="B35" s="432" t="s">
        <v>148</v>
      </c>
      <c r="C35" s="432"/>
      <c r="D35" s="432"/>
      <c r="E35" s="85" t="s">
        <v>149</v>
      </c>
      <c r="F35" s="239">
        <v>2119</v>
      </c>
      <c r="G35" s="239">
        <v>513</v>
      </c>
      <c r="H35" s="239">
        <v>112</v>
      </c>
      <c r="I35" s="239">
        <v>30</v>
      </c>
      <c r="J35" s="239">
        <v>7</v>
      </c>
      <c r="K35" s="239">
        <v>2</v>
      </c>
      <c r="L35" s="239">
        <v>0</v>
      </c>
      <c r="M35" s="240">
        <v>2783</v>
      </c>
      <c r="N35" s="84"/>
      <c r="O35" s="35"/>
      <c r="P35" s="9"/>
      <c r="Q35" s="202" t="str">
        <f>IF(M35=F35+G35+H35+I35+J35+K35+L35,"ok","chyba")</f>
        <v>ok</v>
      </c>
      <c r="R35" s="199" t="s">
        <v>150</v>
      </c>
    </row>
    <row r="36" spans="2:18" s="3" customFormat="1" ht="84.75" customHeight="1">
      <c r="B36" s="432" t="s">
        <v>151</v>
      </c>
      <c r="C36" s="432"/>
      <c r="D36" s="432"/>
      <c r="E36" s="85" t="s">
        <v>152</v>
      </c>
      <c r="F36" s="239">
        <v>5795</v>
      </c>
      <c r="G36" s="239">
        <v>1560</v>
      </c>
      <c r="H36" s="239">
        <v>463</v>
      </c>
      <c r="I36" s="239">
        <v>123</v>
      </c>
      <c r="J36" s="239">
        <v>19</v>
      </c>
      <c r="K36" s="229">
        <v>6</v>
      </c>
      <c r="L36" s="229">
        <v>13</v>
      </c>
      <c r="M36" s="240">
        <v>7979</v>
      </c>
      <c r="N36" s="84"/>
      <c r="O36" s="35"/>
      <c r="P36" s="9"/>
      <c r="Q36" s="202" t="str">
        <f>IF(M36=F36+G36+H36+I36+J36+K36+L36,"ok","chyba")</f>
        <v>ok</v>
      </c>
      <c r="R36" s="199" t="s">
        <v>153</v>
      </c>
    </row>
    <row r="37" spans="2:18" s="3" customFormat="1" ht="69.75" customHeight="1">
      <c r="B37" s="432" t="s">
        <v>154</v>
      </c>
      <c r="C37" s="432"/>
      <c r="D37" s="432"/>
      <c r="E37" s="85" t="s">
        <v>155</v>
      </c>
      <c r="F37" s="239">
        <v>6</v>
      </c>
      <c r="G37" s="239">
        <v>3</v>
      </c>
      <c r="H37" s="239">
        <v>0</v>
      </c>
      <c r="I37" s="239">
        <v>0</v>
      </c>
      <c r="J37" s="239">
        <v>0</v>
      </c>
      <c r="K37" s="229">
        <v>0</v>
      </c>
      <c r="L37" s="229">
        <v>0</v>
      </c>
      <c r="M37" s="240">
        <v>9</v>
      </c>
      <c r="N37" s="84"/>
      <c r="O37" s="35"/>
      <c r="P37" s="9"/>
      <c r="Q37" s="202" t="str">
        <f>IF(M37=F37+G37+H37+I37+J37+K37+L37,"ok","chyba")</f>
        <v>ok</v>
      </c>
      <c r="R37" s="199" t="s">
        <v>156</v>
      </c>
    </row>
    <row r="38" spans="2:18" s="3" customFormat="1" ht="33.75" customHeight="1">
      <c r="B38" s="188" t="s">
        <v>157</v>
      </c>
      <c r="C38" s="114"/>
      <c r="D38" s="114"/>
      <c r="E38" s="114"/>
      <c r="F38" s="114"/>
      <c r="G38" s="11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35"/>
    </row>
    <row r="39" spans="2:18" s="3" customFormat="1" ht="56.25" customHeight="1">
      <c r="B39" s="445"/>
      <c r="C39" s="446"/>
      <c r="D39" s="426" t="s">
        <v>23</v>
      </c>
      <c r="E39" s="426" t="s">
        <v>158</v>
      </c>
      <c r="F39" s="419" t="s">
        <v>159</v>
      </c>
      <c r="G39" s="420"/>
      <c r="H39" s="420"/>
      <c r="I39" s="420"/>
      <c r="J39" s="420"/>
      <c r="K39" s="420"/>
      <c r="L39" s="420"/>
      <c r="M39" s="420"/>
      <c r="N39" s="421"/>
      <c r="O39" s="416" t="s">
        <v>160</v>
      </c>
      <c r="P39" s="88"/>
      <c r="Q39" s="88"/>
      <c r="R39" s="35"/>
    </row>
    <row r="40" spans="2:18" s="3" customFormat="1" ht="87" customHeight="1">
      <c r="B40" s="447"/>
      <c r="C40" s="448"/>
      <c r="D40" s="427"/>
      <c r="E40" s="427"/>
      <c r="F40" s="449" t="s">
        <v>161</v>
      </c>
      <c r="G40" s="450"/>
      <c r="H40" s="152" t="s">
        <v>162</v>
      </c>
      <c r="I40" s="419" t="s">
        <v>163</v>
      </c>
      <c r="J40" s="421"/>
      <c r="K40" s="85" t="s">
        <v>164</v>
      </c>
      <c r="L40" s="85" t="s">
        <v>165</v>
      </c>
      <c r="M40" s="85" t="s">
        <v>166</v>
      </c>
      <c r="N40" s="151" t="s">
        <v>167</v>
      </c>
      <c r="O40" s="418"/>
      <c r="P40" s="88"/>
      <c r="Q40" s="88"/>
      <c r="R40" s="35"/>
    </row>
    <row r="41" spans="2:18" s="3" customFormat="1" ht="24" customHeight="1">
      <c r="B41" s="449" t="s">
        <v>27</v>
      </c>
      <c r="C41" s="450"/>
      <c r="D41" s="156" t="s">
        <v>28</v>
      </c>
      <c r="E41" s="150">
        <v>1</v>
      </c>
      <c r="F41" s="425">
        <v>2</v>
      </c>
      <c r="G41" s="425"/>
      <c r="H41" s="153">
        <v>3</v>
      </c>
      <c r="I41" s="419">
        <v>4</v>
      </c>
      <c r="J41" s="421"/>
      <c r="K41" s="85">
        <v>5</v>
      </c>
      <c r="L41" s="153">
        <v>6</v>
      </c>
      <c r="M41" s="85">
        <v>7</v>
      </c>
      <c r="N41" s="153">
        <v>8</v>
      </c>
      <c r="O41" s="85">
        <v>9</v>
      </c>
      <c r="P41" s="88"/>
      <c r="Q41" s="88"/>
      <c r="R41" s="35"/>
    </row>
    <row r="42" spans="2:18" s="3" customFormat="1" ht="36" customHeight="1">
      <c r="B42" s="437" t="s">
        <v>168</v>
      </c>
      <c r="C42" s="438"/>
      <c r="D42" s="156">
        <v>94</v>
      </c>
      <c r="E42" s="241">
        <v>1766</v>
      </c>
      <c r="F42" s="443">
        <v>433</v>
      </c>
      <c r="G42" s="444"/>
      <c r="H42" s="243">
        <v>108</v>
      </c>
      <c r="I42" s="386">
        <v>98</v>
      </c>
      <c r="J42" s="388"/>
      <c r="K42" s="229">
        <v>51</v>
      </c>
      <c r="L42" s="244">
        <v>0</v>
      </c>
      <c r="M42" s="245">
        <v>660</v>
      </c>
      <c r="N42" s="246">
        <v>116</v>
      </c>
      <c r="O42" s="229">
        <v>6105</v>
      </c>
      <c r="P42" s="196"/>
      <c r="Q42" s="47"/>
      <c r="R42" s="24"/>
    </row>
    <row r="43" spans="2:18" s="3" customFormat="1" ht="33" customHeight="1">
      <c r="B43" s="437" t="s">
        <v>169</v>
      </c>
      <c r="C43" s="438"/>
      <c r="D43" s="156">
        <v>95</v>
      </c>
      <c r="E43" s="241">
        <v>48</v>
      </c>
      <c r="F43" s="443">
        <v>2</v>
      </c>
      <c r="G43" s="444"/>
      <c r="H43" s="243">
        <v>0</v>
      </c>
      <c r="I43" s="386">
        <v>0</v>
      </c>
      <c r="J43" s="388"/>
      <c r="K43" s="244">
        <v>0</v>
      </c>
      <c r="L43" s="142"/>
      <c r="M43" s="229">
        <v>23</v>
      </c>
      <c r="N43" s="233">
        <v>1</v>
      </c>
      <c r="O43" s="229">
        <v>90</v>
      </c>
      <c r="P43" s="196"/>
      <c r="Q43" s="47"/>
      <c r="R43" s="24"/>
    </row>
    <row r="44" spans="2:18" s="3" customFormat="1" ht="63" customHeight="1">
      <c r="B44" s="437" t="s">
        <v>170</v>
      </c>
      <c r="C44" s="438"/>
      <c r="D44" s="85" t="s">
        <v>171</v>
      </c>
      <c r="E44" s="241">
        <v>6</v>
      </c>
      <c r="F44" s="439">
        <v>1</v>
      </c>
      <c r="G44" s="440"/>
      <c r="H44" s="243">
        <v>1</v>
      </c>
      <c r="I44" s="228">
        <v>0</v>
      </c>
      <c r="J44" s="227"/>
      <c r="K44" s="224"/>
      <c r="L44" s="229">
        <v>0</v>
      </c>
      <c r="M44" s="244">
        <v>0</v>
      </c>
      <c r="N44" s="229">
        <v>0</v>
      </c>
      <c r="O44" s="229">
        <v>6</v>
      </c>
      <c r="P44" s="196"/>
      <c r="Q44" s="47"/>
      <c r="R44" s="24"/>
    </row>
    <row r="45" spans="2:18" s="3" customFormat="1" ht="60" customHeight="1">
      <c r="B45" s="437" t="s">
        <v>172</v>
      </c>
      <c r="C45" s="438"/>
      <c r="D45" s="156">
        <v>96</v>
      </c>
      <c r="E45" s="241">
        <v>67</v>
      </c>
      <c r="F45" s="443">
        <v>30</v>
      </c>
      <c r="G45" s="444"/>
      <c r="H45" s="243">
        <v>0</v>
      </c>
      <c r="I45" s="386">
        <v>0</v>
      </c>
      <c r="J45" s="388"/>
      <c r="K45" s="229">
        <v>5</v>
      </c>
      <c r="L45" s="229">
        <v>19</v>
      </c>
      <c r="M45" s="162"/>
      <c r="N45" s="247">
        <v>2</v>
      </c>
      <c r="O45" s="229">
        <v>75</v>
      </c>
      <c r="P45" s="196"/>
      <c r="Q45" s="47"/>
      <c r="R45" s="24"/>
    </row>
    <row r="46" spans="2:18" s="3" customFormat="1" ht="49.5" customHeight="1">
      <c r="B46" s="437" t="s">
        <v>173</v>
      </c>
      <c r="C46" s="438"/>
      <c r="D46" s="156" t="s">
        <v>174</v>
      </c>
      <c r="E46" s="241">
        <v>582</v>
      </c>
      <c r="F46" s="443">
        <v>128</v>
      </c>
      <c r="G46" s="444"/>
      <c r="H46" s="243">
        <v>51</v>
      </c>
      <c r="I46" s="386">
        <v>32</v>
      </c>
      <c r="J46" s="388"/>
      <c r="K46" s="229">
        <v>4</v>
      </c>
      <c r="L46" s="229">
        <v>178</v>
      </c>
      <c r="M46" s="247">
        <v>4</v>
      </c>
      <c r="N46" s="247">
        <v>30</v>
      </c>
      <c r="O46" s="229">
        <v>236</v>
      </c>
      <c r="P46" s="196"/>
      <c r="Q46" s="47"/>
      <c r="R46" s="24"/>
    </row>
    <row r="47" spans="2:18" s="3" customFormat="1" ht="45" customHeight="1">
      <c r="B47" s="437" t="s">
        <v>175</v>
      </c>
      <c r="C47" s="438"/>
      <c r="D47" s="156" t="s">
        <v>176</v>
      </c>
      <c r="E47" s="241">
        <v>1270</v>
      </c>
      <c r="F47" s="443">
        <v>732</v>
      </c>
      <c r="G47" s="444"/>
      <c r="H47" s="243">
        <v>98</v>
      </c>
      <c r="I47" s="386">
        <v>48</v>
      </c>
      <c r="J47" s="388"/>
      <c r="K47" s="229">
        <v>22</v>
      </c>
      <c r="L47" s="229">
        <v>163</v>
      </c>
      <c r="M47" s="247">
        <v>5</v>
      </c>
      <c r="N47" s="247">
        <v>49</v>
      </c>
      <c r="O47" s="229">
        <v>287</v>
      </c>
      <c r="P47" s="196"/>
      <c r="Q47" s="47"/>
      <c r="R47" s="24"/>
    </row>
    <row r="48" spans="2:18" s="3" customFormat="1" ht="21" customHeight="1">
      <c r="B48" s="114"/>
      <c r="C48" s="114"/>
      <c r="D48" s="114"/>
      <c r="E48" s="114"/>
      <c r="F48" s="114"/>
      <c r="G48" s="114"/>
      <c r="H48" s="88"/>
      <c r="I48" s="114"/>
      <c r="J48" s="114"/>
      <c r="K48" s="114"/>
      <c r="L48" s="114"/>
      <c r="M48" s="114"/>
      <c r="N48" s="114"/>
      <c r="O48" s="114"/>
      <c r="P48" s="114"/>
      <c r="Q48" s="114"/>
      <c r="R48" s="35"/>
    </row>
    <row r="49" spans="2:18" s="3" customFormat="1" ht="18" customHeight="1">
      <c r="B49" s="86" t="s">
        <v>87</v>
      </c>
      <c r="C49" s="87"/>
      <c r="D49" s="87"/>
      <c r="E49" s="87"/>
      <c r="F49" s="87"/>
      <c r="G49" s="87"/>
      <c r="H49" s="88"/>
      <c r="I49" s="89"/>
      <c r="J49" s="90"/>
      <c r="K49" s="89"/>
      <c r="L49" s="90"/>
      <c r="M49" s="91"/>
      <c r="N49" s="88"/>
      <c r="O49" s="91"/>
      <c r="P49" s="91"/>
      <c r="Q49" s="91"/>
      <c r="R49" s="35"/>
    </row>
    <row r="50" spans="2:18" s="3" customFormat="1" ht="14.2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4"/>
      <c r="P50" s="207"/>
      <c r="Q50" s="207"/>
      <c r="R50" s="35"/>
    </row>
    <row r="51" spans="2:18" s="3" customFormat="1" ht="120" customHeight="1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7"/>
      <c r="P51" s="207"/>
      <c r="Q51" s="207"/>
      <c r="R51" s="35"/>
    </row>
    <row r="52" spans="2:18" s="3" customFormat="1" ht="12" customHeight="1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20"/>
    </row>
    <row r="53" spans="2:18" s="3" customFormat="1" ht="27" customHeight="1" hidden="1">
      <c r="B53" s="37"/>
      <c r="C53" s="37"/>
      <c r="D53" s="37"/>
      <c r="E53" s="37"/>
      <c r="F53" s="37"/>
      <c r="G53" s="37"/>
      <c r="H53" s="34"/>
      <c r="I53" s="36"/>
      <c r="J53" s="38"/>
      <c r="K53" s="36"/>
      <c r="L53" s="38"/>
      <c r="M53" s="35"/>
      <c r="N53" s="34"/>
      <c r="O53" s="35"/>
      <c r="P53" s="35"/>
      <c r="Q53" s="35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</sheetData>
  <sheetProtection/>
  <mergeCells count="102">
    <mergeCell ref="F33:M33"/>
    <mergeCell ref="B26:D26"/>
    <mergeCell ref="B27:D27"/>
    <mergeCell ref="J26:L26"/>
    <mergeCell ref="J27:L27"/>
    <mergeCell ref="J28:L28"/>
    <mergeCell ref="J29:L29"/>
    <mergeCell ref="J30:L30"/>
    <mergeCell ref="F29:I29"/>
    <mergeCell ref="F26:I26"/>
    <mergeCell ref="B35:D35"/>
    <mergeCell ref="B36:D36"/>
    <mergeCell ref="B37:D37"/>
    <mergeCell ref="I41:J41"/>
    <mergeCell ref="D39:D40"/>
    <mergeCell ref="E39:E40"/>
    <mergeCell ref="F27:I27"/>
    <mergeCell ref="F28:I28"/>
    <mergeCell ref="G9:H9"/>
    <mergeCell ref="G10:H10"/>
    <mergeCell ref="G11:H11"/>
    <mergeCell ref="G12:H12"/>
    <mergeCell ref="I9:J9"/>
    <mergeCell ref="F24:I24"/>
    <mergeCell ref="I12:J12"/>
    <mergeCell ref="K15:L15"/>
    <mergeCell ref="G15:J15"/>
    <mergeCell ref="D14:L14"/>
    <mergeCell ref="D15:F15"/>
    <mergeCell ref="B34:D34"/>
    <mergeCell ref="F25:I25"/>
    <mergeCell ref="J24:L24"/>
    <mergeCell ref="J25:L25"/>
    <mergeCell ref="B32:O32"/>
    <mergeCell ref="F23:L23"/>
    <mergeCell ref="E23:E24"/>
    <mergeCell ref="B25:D25"/>
    <mergeCell ref="I45:J45"/>
    <mergeCell ref="I46:J46"/>
    <mergeCell ref="I47:J47"/>
    <mergeCell ref="B45:C45"/>
    <mergeCell ref="B46:C46"/>
    <mergeCell ref="B47:C47"/>
    <mergeCell ref="F45:G45"/>
    <mergeCell ref="F46:G46"/>
    <mergeCell ref="O39:O40"/>
    <mergeCell ref="I40:J40"/>
    <mergeCell ref="N6:N7"/>
    <mergeCell ref="M6:M7"/>
    <mergeCell ref="I42:J42"/>
    <mergeCell ref="I43:J43"/>
    <mergeCell ref="K16:L16"/>
    <mergeCell ref="K17:L17"/>
    <mergeCell ref="K18:L18"/>
    <mergeCell ref="K19:L19"/>
    <mergeCell ref="F47:G47"/>
    <mergeCell ref="B39:C40"/>
    <mergeCell ref="B41:C41"/>
    <mergeCell ref="B42:C42"/>
    <mergeCell ref="B43:C43"/>
    <mergeCell ref="F41:G41"/>
    <mergeCell ref="F39:N39"/>
    <mergeCell ref="F42:G42"/>
    <mergeCell ref="F43:G43"/>
    <mergeCell ref="F40:G40"/>
    <mergeCell ref="I8:J8"/>
    <mergeCell ref="B44:C44"/>
    <mergeCell ref="F44:G44"/>
    <mergeCell ref="F30:I30"/>
    <mergeCell ref="B29:D29"/>
    <mergeCell ref="B30:D30"/>
    <mergeCell ref="G18:J18"/>
    <mergeCell ref="G19:J19"/>
    <mergeCell ref="G20:J20"/>
    <mergeCell ref="B9:C9"/>
    <mergeCell ref="K20:L20"/>
    <mergeCell ref="G16:J16"/>
    <mergeCell ref="B28:D28"/>
    <mergeCell ref="M14:O14"/>
    <mergeCell ref="D16:F16"/>
    <mergeCell ref="D17:F17"/>
    <mergeCell ref="D18:F18"/>
    <mergeCell ref="D19:F19"/>
    <mergeCell ref="D20:F20"/>
    <mergeCell ref="G17:J17"/>
    <mergeCell ref="B10:C10"/>
    <mergeCell ref="B11:C11"/>
    <mergeCell ref="C14:C15"/>
    <mergeCell ref="B14:B15"/>
    <mergeCell ref="B12:C12"/>
    <mergeCell ref="I10:J10"/>
    <mergeCell ref="I11:J11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N44">
      <formula1>0</formula1>
      <formula2>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28">
      <selection activeCell="C50" sqref="C50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82"/>
      <c r="I1" s="182"/>
      <c r="J1" s="182"/>
      <c r="K1" s="182" t="s">
        <v>177</v>
      </c>
    </row>
    <row r="2" spans="1:11" ht="12.75" customHeight="1">
      <c r="A2" s="12" t="s">
        <v>178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60"/>
      <c r="B3" s="461"/>
      <c r="C3" s="2" t="s">
        <v>179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61</v>
      </c>
      <c r="I3" s="25"/>
      <c r="J3" s="25"/>
      <c r="K3" s="6"/>
    </row>
    <row r="4" spans="1:11" ht="14.25" customHeight="1">
      <c r="A4" s="460" t="s">
        <v>27</v>
      </c>
      <c r="B4" s="461"/>
      <c r="C4" s="4" t="s">
        <v>28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21" t="s">
        <v>29</v>
      </c>
    </row>
    <row r="5" spans="1:11" ht="33" customHeight="1">
      <c r="A5" s="462" t="s">
        <v>184</v>
      </c>
      <c r="B5" s="463"/>
      <c r="C5" s="4">
        <v>97</v>
      </c>
      <c r="D5" s="248">
        <v>22</v>
      </c>
      <c r="E5" s="248">
        <v>1980</v>
      </c>
      <c r="F5" s="249">
        <v>1</v>
      </c>
      <c r="G5" s="249">
        <v>594</v>
      </c>
      <c r="H5" s="249">
        <v>2597</v>
      </c>
      <c r="I5" s="209"/>
      <c r="J5" s="202" t="str">
        <f>IF(H5=D5+E5+F5+G5,"ok","chyba")</f>
        <v>ok</v>
      </c>
      <c r="K5" s="199" t="s">
        <v>150</v>
      </c>
    </row>
    <row r="6" spans="1:11" ht="33.75" customHeight="1">
      <c r="A6" s="462" t="s">
        <v>185</v>
      </c>
      <c r="B6" s="463"/>
      <c r="C6" s="4">
        <v>98</v>
      </c>
      <c r="D6" s="248">
        <v>54</v>
      </c>
      <c r="E6" s="248">
        <v>324</v>
      </c>
      <c r="F6" s="249">
        <v>11</v>
      </c>
      <c r="G6" s="249">
        <v>633</v>
      </c>
      <c r="H6" s="249">
        <v>1022</v>
      </c>
      <c r="I6" s="209"/>
      <c r="J6" s="202" t="str">
        <f>IF(H6=D6+E6+F6+G6,"ok","chyba")</f>
        <v>ok</v>
      </c>
      <c r="K6" s="199" t="s">
        <v>153</v>
      </c>
    </row>
    <row r="7" spans="1:11" ht="33" customHeight="1">
      <c r="A7" s="462" t="s">
        <v>186</v>
      </c>
      <c r="B7" s="463"/>
      <c r="C7" s="4">
        <v>99</v>
      </c>
      <c r="D7" s="248">
        <v>77</v>
      </c>
      <c r="E7" s="248">
        <v>2288</v>
      </c>
      <c r="F7" s="249">
        <v>12</v>
      </c>
      <c r="G7" s="249">
        <v>1202</v>
      </c>
      <c r="H7" s="242">
        <v>3579</v>
      </c>
      <c r="I7" s="10"/>
      <c r="J7" s="202" t="str">
        <f>IF(H7=D7+E7+F7+G7,"ok","chyba")</f>
        <v>ok</v>
      </c>
      <c r="K7" s="199" t="s">
        <v>156</v>
      </c>
    </row>
    <row r="8" spans="1:11" ht="24.75" customHeight="1">
      <c r="A8" s="464" t="s">
        <v>187</v>
      </c>
      <c r="B8" s="464"/>
      <c r="C8" s="464"/>
      <c r="D8" s="464"/>
      <c r="E8" s="464"/>
      <c r="F8" s="464"/>
      <c r="G8" s="464"/>
      <c r="H8" s="464"/>
      <c r="I8" s="220"/>
      <c r="J8" s="47"/>
      <c r="K8" s="26"/>
    </row>
    <row r="9" spans="1:11" ht="12.75" customHeight="1">
      <c r="A9" s="468"/>
      <c r="B9" s="469"/>
      <c r="C9" s="472" t="s">
        <v>179</v>
      </c>
      <c r="D9" s="460" t="s">
        <v>188</v>
      </c>
      <c r="E9" s="474"/>
      <c r="F9" s="474"/>
      <c r="G9" s="474"/>
      <c r="H9" s="461"/>
      <c r="I9" s="6"/>
      <c r="J9" s="47"/>
      <c r="K9" s="26"/>
    </row>
    <row r="10" spans="1:11" ht="58.5" customHeight="1">
      <c r="A10" s="470"/>
      <c r="B10" s="471"/>
      <c r="C10" s="473"/>
      <c r="D10" s="2" t="s">
        <v>189</v>
      </c>
      <c r="E10" s="2" t="s">
        <v>190</v>
      </c>
      <c r="F10" s="2" t="s">
        <v>191</v>
      </c>
      <c r="G10" s="2" t="s">
        <v>192</v>
      </c>
      <c r="H10" s="2" t="s">
        <v>193</v>
      </c>
      <c r="I10" s="25"/>
      <c r="J10" s="202" t="str">
        <f>IF(D14=D12+D13,"ok","chyba")</f>
        <v>ok</v>
      </c>
      <c r="K10" s="222" t="s">
        <v>194</v>
      </c>
    </row>
    <row r="11" spans="1:11" ht="33" customHeight="1">
      <c r="A11" s="460" t="s">
        <v>27</v>
      </c>
      <c r="B11" s="461"/>
      <c r="C11" s="4" t="s">
        <v>28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02" t="str">
        <f>IF(E14=E12+E13,"ok","chyba")</f>
        <v>ok</v>
      </c>
      <c r="K11" s="222" t="s">
        <v>195</v>
      </c>
    </row>
    <row r="12" spans="1:11" ht="34.5" customHeight="1">
      <c r="A12" s="462" t="s">
        <v>184</v>
      </c>
      <c r="B12" s="463"/>
      <c r="C12" s="4" t="s">
        <v>196</v>
      </c>
      <c r="D12" s="248">
        <v>149</v>
      </c>
      <c r="E12" s="248">
        <v>24</v>
      </c>
      <c r="F12" s="249">
        <v>1155</v>
      </c>
      <c r="G12" s="249">
        <v>573</v>
      </c>
      <c r="H12" s="248">
        <v>671</v>
      </c>
      <c r="I12" s="209"/>
      <c r="J12" s="202" t="str">
        <f>IF(F14=F12+F13,"ok","chyba")</f>
        <v>ok</v>
      </c>
      <c r="K12" s="222" t="s">
        <v>197</v>
      </c>
    </row>
    <row r="13" spans="1:11" ht="33.75" customHeight="1">
      <c r="A13" s="462" t="s">
        <v>185</v>
      </c>
      <c r="B13" s="463"/>
      <c r="C13" s="4" t="s">
        <v>198</v>
      </c>
      <c r="D13" s="248">
        <v>18</v>
      </c>
      <c r="E13" s="248">
        <v>5</v>
      </c>
      <c r="F13" s="249">
        <v>453</v>
      </c>
      <c r="G13" s="249">
        <v>270</v>
      </c>
      <c r="H13" s="248">
        <v>261</v>
      </c>
      <c r="I13" s="209"/>
      <c r="J13" s="202" t="str">
        <f>IF(G14=G12+G13,"ok","chyba")</f>
        <v>ok</v>
      </c>
      <c r="K13" s="222" t="s">
        <v>199</v>
      </c>
    </row>
    <row r="14" spans="1:11" ht="33.75" customHeight="1">
      <c r="A14" s="462" t="s">
        <v>186</v>
      </c>
      <c r="B14" s="463"/>
      <c r="C14" s="4" t="s">
        <v>200</v>
      </c>
      <c r="D14" s="248">
        <v>167</v>
      </c>
      <c r="E14" s="248">
        <v>29</v>
      </c>
      <c r="F14" s="249">
        <v>1608</v>
      </c>
      <c r="G14" s="249">
        <v>843</v>
      </c>
      <c r="H14" s="248">
        <v>932</v>
      </c>
      <c r="I14" s="10"/>
      <c r="J14" s="202" t="str">
        <f>IF(H14=H12+H13,"ok","chyba")</f>
        <v>ok</v>
      </c>
      <c r="K14" s="222" t="s">
        <v>201</v>
      </c>
    </row>
    <row r="15" spans="1:11" ht="12.75" customHeight="1">
      <c r="A15" s="24"/>
      <c r="B15" s="24"/>
      <c r="C15" s="6"/>
      <c r="D15" s="6"/>
      <c r="E15" s="6"/>
      <c r="F15" s="209"/>
      <c r="G15" s="209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09"/>
      <c r="G16" s="209"/>
      <c r="H16" s="10"/>
      <c r="I16" s="10"/>
      <c r="J16" s="10"/>
      <c r="K16" s="26"/>
    </row>
    <row r="17" spans="1:11" ht="11.25" customHeight="1">
      <c r="A17" s="12" t="s">
        <v>202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94"/>
      <c r="B18" s="495"/>
      <c r="C18" s="495"/>
      <c r="D18" s="495"/>
      <c r="E18" s="495"/>
      <c r="F18" s="496"/>
      <c r="G18" s="472" t="s">
        <v>179</v>
      </c>
      <c r="H18" s="475" t="s">
        <v>203</v>
      </c>
      <c r="I18" s="476"/>
      <c r="J18" s="476"/>
      <c r="K18" s="477"/>
    </row>
    <row r="19" spans="1:11" ht="36" customHeight="1">
      <c r="A19" s="497"/>
      <c r="B19" s="498"/>
      <c r="C19" s="498"/>
      <c r="D19" s="498"/>
      <c r="E19" s="498"/>
      <c r="F19" s="499"/>
      <c r="G19" s="473"/>
      <c r="H19" s="2" t="s">
        <v>97</v>
      </c>
      <c r="I19" s="2" t="s">
        <v>204</v>
      </c>
      <c r="J19" s="2" t="s">
        <v>205</v>
      </c>
      <c r="K19" s="2" t="s">
        <v>206</v>
      </c>
    </row>
    <row r="20" spans="1:11" ht="12.75" customHeight="1">
      <c r="A20" s="460" t="s">
        <v>27</v>
      </c>
      <c r="B20" s="481"/>
      <c r="C20" s="481"/>
      <c r="D20" s="481"/>
      <c r="E20" s="481"/>
      <c r="F20" s="482"/>
      <c r="G20" s="4" t="s">
        <v>28</v>
      </c>
      <c r="H20" s="226">
        <v>1</v>
      </c>
      <c r="I20" s="4">
        <v>2</v>
      </c>
      <c r="J20" s="4">
        <v>3</v>
      </c>
      <c r="K20" s="4">
        <v>4</v>
      </c>
    </row>
    <row r="21" spans="1:11" ht="12.75" customHeight="1">
      <c r="A21" s="483" t="s">
        <v>207</v>
      </c>
      <c r="B21" s="466" t="s">
        <v>208</v>
      </c>
      <c r="C21" s="467"/>
      <c r="D21" s="467"/>
      <c r="E21" s="467"/>
      <c r="F21" s="467"/>
      <c r="G21" s="4">
        <v>102</v>
      </c>
      <c r="H21" s="250">
        <v>78</v>
      </c>
      <c r="I21" s="250">
        <v>44</v>
      </c>
      <c r="J21" s="250">
        <v>2</v>
      </c>
      <c r="K21" s="251">
        <v>33</v>
      </c>
    </row>
    <row r="22" spans="1:11" ht="12.75" customHeight="1">
      <c r="A22" s="484"/>
      <c r="B22" s="466" t="s">
        <v>209</v>
      </c>
      <c r="C22" s="467"/>
      <c r="D22" s="467"/>
      <c r="E22" s="467"/>
      <c r="F22" s="467"/>
      <c r="G22" s="4">
        <v>103</v>
      </c>
      <c r="H22" s="250">
        <v>267</v>
      </c>
      <c r="I22" s="250">
        <v>185</v>
      </c>
      <c r="J22" s="250">
        <v>7</v>
      </c>
      <c r="K22" s="251">
        <v>75</v>
      </c>
    </row>
    <row r="23" spans="1:11" ht="12.75" customHeight="1">
      <c r="A23" s="484"/>
      <c r="B23" s="466" t="s">
        <v>210</v>
      </c>
      <c r="C23" s="467"/>
      <c r="D23" s="467"/>
      <c r="E23" s="467"/>
      <c r="F23" s="467"/>
      <c r="G23" s="4" t="s">
        <v>211</v>
      </c>
      <c r="H23" s="250">
        <v>42</v>
      </c>
      <c r="I23" s="250">
        <v>34</v>
      </c>
      <c r="J23" s="250">
        <v>1</v>
      </c>
      <c r="K23" s="251">
        <v>7</v>
      </c>
    </row>
    <row r="24" spans="1:11" ht="12.75" customHeight="1">
      <c r="A24" s="484"/>
      <c r="B24" s="462" t="s">
        <v>212</v>
      </c>
      <c r="C24" s="465"/>
      <c r="D24" s="465"/>
      <c r="E24" s="465"/>
      <c r="F24" s="463"/>
      <c r="G24" s="4" t="s">
        <v>213</v>
      </c>
      <c r="H24" s="250">
        <v>103</v>
      </c>
      <c r="I24" s="250">
        <v>74</v>
      </c>
      <c r="J24" s="250">
        <v>4</v>
      </c>
      <c r="K24" s="251">
        <v>25</v>
      </c>
    </row>
    <row r="25" spans="1:11" ht="24" customHeight="1">
      <c r="A25" s="484"/>
      <c r="B25" s="466" t="s">
        <v>214</v>
      </c>
      <c r="C25" s="467"/>
      <c r="D25" s="467"/>
      <c r="E25" s="467"/>
      <c r="F25" s="467"/>
      <c r="G25" s="4">
        <v>104</v>
      </c>
      <c r="H25" s="250">
        <v>830</v>
      </c>
      <c r="I25" s="250">
        <v>625</v>
      </c>
      <c r="J25" s="250">
        <v>31</v>
      </c>
      <c r="K25" s="251">
        <v>174</v>
      </c>
    </row>
    <row r="26" spans="1:11" ht="12.75" customHeight="1">
      <c r="A26" s="484"/>
      <c r="B26" s="466" t="s">
        <v>215</v>
      </c>
      <c r="C26" s="467"/>
      <c r="D26" s="467"/>
      <c r="E26" s="467"/>
      <c r="F26" s="467"/>
      <c r="G26" s="4">
        <v>105</v>
      </c>
      <c r="H26" s="250">
        <v>140</v>
      </c>
      <c r="I26" s="250">
        <v>104</v>
      </c>
      <c r="J26" s="250">
        <v>4</v>
      </c>
      <c r="K26" s="251">
        <v>32</v>
      </c>
    </row>
    <row r="27" spans="1:11" ht="12.75" customHeight="1">
      <c r="A27" s="484"/>
      <c r="B27" s="466" t="s">
        <v>165</v>
      </c>
      <c r="C27" s="467"/>
      <c r="D27" s="467"/>
      <c r="E27" s="467"/>
      <c r="F27" s="467"/>
      <c r="G27" s="4">
        <v>106</v>
      </c>
      <c r="H27" s="250">
        <v>923</v>
      </c>
      <c r="I27" s="250">
        <v>706</v>
      </c>
      <c r="J27" s="250">
        <v>43</v>
      </c>
      <c r="K27" s="251">
        <v>174</v>
      </c>
    </row>
    <row r="28" spans="1:11" ht="12.75" customHeight="1">
      <c r="A28" s="484"/>
      <c r="B28" s="466" t="s">
        <v>216</v>
      </c>
      <c r="C28" s="467"/>
      <c r="D28" s="467"/>
      <c r="E28" s="467"/>
      <c r="F28" s="467"/>
      <c r="G28" s="4" t="s">
        <v>217</v>
      </c>
      <c r="H28" s="250">
        <v>183</v>
      </c>
      <c r="I28" s="250">
        <v>160</v>
      </c>
      <c r="J28" s="250">
        <v>5</v>
      </c>
      <c r="K28" s="251">
        <v>18</v>
      </c>
    </row>
    <row r="29" spans="1:11" ht="12.75" customHeight="1">
      <c r="A29" s="484"/>
      <c r="B29" s="466" t="s">
        <v>218</v>
      </c>
      <c r="C29" s="467"/>
      <c r="D29" s="467"/>
      <c r="E29" s="467"/>
      <c r="F29" s="467"/>
      <c r="G29" s="4" t="s">
        <v>219</v>
      </c>
      <c r="H29" s="250">
        <v>137</v>
      </c>
      <c r="I29" s="250">
        <v>105</v>
      </c>
      <c r="J29" s="250">
        <v>3</v>
      </c>
      <c r="K29" s="251">
        <v>29</v>
      </c>
    </row>
    <row r="30" spans="1:11" ht="22.5" customHeight="1">
      <c r="A30" s="484"/>
      <c r="B30" s="478" t="s">
        <v>220</v>
      </c>
      <c r="C30" s="479"/>
      <c r="D30" s="479"/>
      <c r="E30" s="479"/>
      <c r="F30" s="480"/>
      <c r="G30" s="4" t="s">
        <v>221</v>
      </c>
      <c r="H30" s="250">
        <v>1784</v>
      </c>
      <c r="I30" s="250">
        <v>1694</v>
      </c>
      <c r="J30" s="252">
        <v>82</v>
      </c>
      <c r="K30" s="253">
        <v>8</v>
      </c>
    </row>
    <row r="31" spans="1:11" ht="16.5" customHeight="1">
      <c r="A31" s="484"/>
      <c r="B31" s="466" t="s">
        <v>222</v>
      </c>
      <c r="C31" s="467"/>
      <c r="D31" s="467"/>
      <c r="E31" s="467"/>
      <c r="F31" s="467"/>
      <c r="G31" s="4" t="s">
        <v>223</v>
      </c>
      <c r="H31" s="250">
        <v>328</v>
      </c>
      <c r="I31" s="250">
        <v>302</v>
      </c>
      <c r="J31" s="250">
        <v>6</v>
      </c>
      <c r="K31" s="251">
        <v>20</v>
      </c>
    </row>
    <row r="32" spans="1:11" ht="12.75" customHeight="1">
      <c r="A32" s="484"/>
      <c r="B32" s="466" t="s">
        <v>224</v>
      </c>
      <c r="C32" s="467"/>
      <c r="D32" s="467"/>
      <c r="E32" s="467"/>
      <c r="F32" s="467"/>
      <c r="G32" s="4" t="s">
        <v>225</v>
      </c>
      <c r="H32" s="250">
        <v>336</v>
      </c>
      <c r="I32" s="250">
        <v>330</v>
      </c>
      <c r="J32" s="250">
        <v>5</v>
      </c>
      <c r="K32" s="251">
        <v>1</v>
      </c>
    </row>
    <row r="33" spans="1:11" ht="12.75" customHeight="1">
      <c r="A33" s="484"/>
      <c r="B33" s="466" t="s">
        <v>226</v>
      </c>
      <c r="C33" s="467"/>
      <c r="D33" s="467"/>
      <c r="E33" s="467"/>
      <c r="F33" s="467"/>
      <c r="G33" s="4" t="s">
        <v>227</v>
      </c>
      <c r="H33" s="250">
        <v>579</v>
      </c>
      <c r="I33" s="250">
        <v>555</v>
      </c>
      <c r="J33" s="250">
        <v>6</v>
      </c>
      <c r="K33" s="251">
        <v>18</v>
      </c>
    </row>
    <row r="34" spans="1:11" ht="12.75" customHeight="1">
      <c r="A34" s="484"/>
      <c r="B34" s="466" t="s">
        <v>228</v>
      </c>
      <c r="C34" s="467"/>
      <c r="D34" s="467"/>
      <c r="E34" s="467"/>
      <c r="F34" s="467"/>
      <c r="G34" s="4" t="s">
        <v>229</v>
      </c>
      <c r="H34" s="250">
        <v>202</v>
      </c>
      <c r="I34" s="250">
        <v>143</v>
      </c>
      <c r="J34" s="250">
        <v>8</v>
      </c>
      <c r="K34" s="251">
        <v>50</v>
      </c>
    </row>
    <row r="35" spans="1:11" ht="12.75" customHeight="1">
      <c r="A35" s="484"/>
      <c r="B35" s="466" t="s">
        <v>230</v>
      </c>
      <c r="C35" s="467"/>
      <c r="D35" s="467"/>
      <c r="E35" s="467"/>
      <c r="F35" s="467"/>
      <c r="G35" s="4" t="s">
        <v>231</v>
      </c>
      <c r="H35" s="250">
        <v>187</v>
      </c>
      <c r="I35" s="250">
        <v>134</v>
      </c>
      <c r="J35" s="250">
        <v>8</v>
      </c>
      <c r="K35" s="251">
        <v>45</v>
      </c>
    </row>
    <row r="36" spans="1:11" ht="12.75" customHeight="1">
      <c r="A36" s="484"/>
      <c r="B36" s="478" t="s">
        <v>232</v>
      </c>
      <c r="C36" s="479"/>
      <c r="D36" s="479"/>
      <c r="E36" s="479"/>
      <c r="F36" s="480"/>
      <c r="G36" s="4" t="s">
        <v>233</v>
      </c>
      <c r="H36" s="250">
        <v>6</v>
      </c>
      <c r="I36" s="250">
        <v>4</v>
      </c>
      <c r="J36" s="250">
        <v>0</v>
      </c>
      <c r="K36" s="251">
        <v>2</v>
      </c>
    </row>
    <row r="37" spans="1:11" ht="24.75" customHeight="1">
      <c r="A37" s="485"/>
      <c r="B37" s="466" t="s">
        <v>234</v>
      </c>
      <c r="C37" s="467"/>
      <c r="D37" s="467"/>
      <c r="E37" s="467"/>
      <c r="F37" s="467"/>
      <c r="G37" s="4" t="s">
        <v>235</v>
      </c>
      <c r="H37" s="250">
        <v>12</v>
      </c>
      <c r="I37" s="250">
        <v>6</v>
      </c>
      <c r="J37" s="250">
        <v>0</v>
      </c>
      <c r="K37" s="251">
        <v>6</v>
      </c>
    </row>
    <row r="38" spans="1:11" ht="12.75" customHeight="1">
      <c r="A38" s="483" t="s">
        <v>236</v>
      </c>
      <c r="B38" s="488" t="s">
        <v>237</v>
      </c>
      <c r="C38" s="467"/>
      <c r="D38" s="467"/>
      <c r="E38" s="467"/>
      <c r="F38" s="467"/>
      <c r="G38" s="4">
        <v>107</v>
      </c>
      <c r="H38" s="250">
        <v>203</v>
      </c>
      <c r="I38" s="65" t="s">
        <v>31</v>
      </c>
      <c r="J38" s="65" t="s">
        <v>31</v>
      </c>
      <c r="K38" s="65" t="s">
        <v>31</v>
      </c>
    </row>
    <row r="39" spans="1:11" ht="12.75" customHeight="1">
      <c r="A39" s="486"/>
      <c r="B39" s="489" t="s">
        <v>238</v>
      </c>
      <c r="C39" s="490"/>
      <c r="D39" s="490"/>
      <c r="E39" s="490"/>
      <c r="F39" s="491"/>
      <c r="G39" s="4" t="s">
        <v>239</v>
      </c>
      <c r="H39" s="250">
        <v>299</v>
      </c>
      <c r="I39" s="65" t="s">
        <v>31</v>
      </c>
      <c r="J39" s="65" t="s">
        <v>31</v>
      </c>
      <c r="K39" s="65" t="s">
        <v>31</v>
      </c>
    </row>
    <row r="40" spans="1:11" ht="12.75" customHeight="1">
      <c r="A40" s="487"/>
      <c r="B40" s="488" t="s">
        <v>240</v>
      </c>
      <c r="C40" s="467"/>
      <c r="D40" s="467"/>
      <c r="E40" s="467"/>
      <c r="F40" s="467"/>
      <c r="G40" s="4">
        <v>108</v>
      </c>
      <c r="H40" s="250">
        <v>675</v>
      </c>
      <c r="I40" s="65" t="s">
        <v>31</v>
      </c>
      <c r="J40" s="65" t="s">
        <v>31</v>
      </c>
      <c r="K40" s="65" t="s">
        <v>31</v>
      </c>
    </row>
    <row r="41" spans="1:11" ht="12.75" customHeight="1">
      <c r="A41" s="487"/>
      <c r="B41" s="492" t="s">
        <v>241</v>
      </c>
      <c r="C41" s="493"/>
      <c r="D41" s="493"/>
      <c r="E41" s="493"/>
      <c r="F41" s="493"/>
      <c r="G41" s="4" t="s">
        <v>242</v>
      </c>
      <c r="H41" s="250">
        <v>47</v>
      </c>
      <c r="I41" s="65" t="s">
        <v>31</v>
      </c>
      <c r="J41" s="65" t="s">
        <v>31</v>
      </c>
      <c r="K41" s="65" t="s">
        <v>31</v>
      </c>
    </row>
    <row r="42" spans="1:11" ht="24.75" customHeight="1">
      <c r="A42" s="487"/>
      <c r="B42" s="478" t="s">
        <v>243</v>
      </c>
      <c r="C42" s="479"/>
      <c r="D42" s="479"/>
      <c r="E42" s="479"/>
      <c r="F42" s="480"/>
      <c r="G42" s="4" t="s">
        <v>244</v>
      </c>
      <c r="H42" s="250">
        <v>503</v>
      </c>
      <c r="I42" s="65" t="s">
        <v>31</v>
      </c>
      <c r="J42" s="65" t="s">
        <v>31</v>
      </c>
      <c r="K42" s="65" t="s">
        <v>31</v>
      </c>
    </row>
    <row r="43" spans="1:11" ht="15.75" customHeight="1">
      <c r="A43" s="506" t="s">
        <v>245</v>
      </c>
      <c r="B43" s="506"/>
      <c r="C43" s="506"/>
      <c r="D43" s="506"/>
      <c r="E43" s="506"/>
      <c r="F43" s="506"/>
      <c r="G43" s="4">
        <v>109</v>
      </c>
      <c r="H43" s="250">
        <v>78917</v>
      </c>
      <c r="I43" s="65" t="s">
        <v>31</v>
      </c>
      <c r="J43" s="65" t="s">
        <v>31</v>
      </c>
      <c r="K43" s="65" t="s">
        <v>31</v>
      </c>
    </row>
    <row r="44" spans="1:11" ht="17.25" customHeight="1">
      <c r="A44" s="506" t="s">
        <v>246</v>
      </c>
      <c r="B44" s="506"/>
      <c r="C44" s="506"/>
      <c r="D44" s="506"/>
      <c r="E44" s="506"/>
      <c r="F44" s="506"/>
      <c r="G44" s="4" t="s">
        <v>247</v>
      </c>
      <c r="H44" s="250">
        <v>711</v>
      </c>
      <c r="I44" s="65" t="s">
        <v>31</v>
      </c>
      <c r="J44" s="65" t="s">
        <v>31</v>
      </c>
      <c r="K44" s="65" t="s">
        <v>31</v>
      </c>
    </row>
    <row r="45" spans="1:11" ht="19.5" customHeight="1">
      <c r="A45" s="507" t="s">
        <v>565</v>
      </c>
      <c r="B45" s="508"/>
      <c r="C45" s="508"/>
      <c r="D45" s="508"/>
      <c r="E45" s="508"/>
      <c r="F45" s="509"/>
      <c r="G45" s="4" t="s">
        <v>248</v>
      </c>
      <c r="H45" s="250">
        <v>26</v>
      </c>
      <c r="I45" s="65" t="s">
        <v>31</v>
      </c>
      <c r="J45" s="65" t="s">
        <v>31</v>
      </c>
      <c r="K45" s="65" t="s">
        <v>31</v>
      </c>
    </row>
    <row r="46" spans="1:11" ht="14.25" customHeight="1">
      <c r="A46" s="466" t="s">
        <v>249</v>
      </c>
      <c r="B46" s="466"/>
      <c r="C46" s="466"/>
      <c r="D46" s="466"/>
      <c r="E46" s="466"/>
      <c r="F46" s="466"/>
      <c r="G46" s="4" t="s">
        <v>250</v>
      </c>
      <c r="H46" s="250">
        <v>748</v>
      </c>
      <c r="I46" s="65" t="s">
        <v>31</v>
      </c>
      <c r="J46" s="65" t="s">
        <v>31</v>
      </c>
      <c r="K46" s="65" t="s">
        <v>31</v>
      </c>
    </row>
    <row r="47" spans="1:11" ht="21.75" customHeight="1">
      <c r="A47" s="478" t="s">
        <v>251</v>
      </c>
      <c r="B47" s="510"/>
      <c r="C47" s="510"/>
      <c r="D47" s="510"/>
      <c r="E47" s="510"/>
      <c r="F47" s="511"/>
      <c r="G47" s="4">
        <v>110</v>
      </c>
      <c r="H47" s="250">
        <v>2140</v>
      </c>
      <c r="I47" s="65" t="s">
        <v>31</v>
      </c>
      <c r="J47" s="65" t="s">
        <v>31</v>
      </c>
      <c r="K47" s="65" t="s">
        <v>31</v>
      </c>
    </row>
    <row r="48" spans="1:11" ht="14.25" customHeight="1">
      <c r="A48" s="100" t="s">
        <v>252</v>
      </c>
      <c r="B48" s="107"/>
      <c r="C48" s="107"/>
      <c r="D48" s="107"/>
      <c r="E48" s="107"/>
      <c r="F48" s="108"/>
      <c r="G48" s="4" t="s">
        <v>253</v>
      </c>
      <c r="H48" s="250">
        <v>704</v>
      </c>
      <c r="I48" s="65" t="s">
        <v>31</v>
      </c>
      <c r="J48" s="65" t="s">
        <v>31</v>
      </c>
      <c r="K48" s="65" t="s">
        <v>31</v>
      </c>
    </row>
    <row r="49" spans="1:11" ht="14.25" customHeight="1">
      <c r="A49" s="512" t="s">
        <v>254</v>
      </c>
      <c r="B49" s="513"/>
      <c r="C49" s="513"/>
      <c r="D49" s="513"/>
      <c r="E49" s="513"/>
      <c r="F49" s="514"/>
      <c r="G49" s="4">
        <v>111</v>
      </c>
      <c r="H49" s="250">
        <v>19</v>
      </c>
      <c r="I49" s="65" t="s">
        <v>31</v>
      </c>
      <c r="J49" s="65" t="s">
        <v>31</v>
      </c>
      <c r="K49" s="65" t="s">
        <v>31</v>
      </c>
    </row>
    <row r="50" spans="1:11" ht="49.5" customHeight="1">
      <c r="A50" s="43" t="s">
        <v>87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500"/>
      <c r="B51" s="501"/>
      <c r="C51" s="501"/>
      <c r="D51" s="501"/>
      <c r="E51" s="501"/>
      <c r="F51" s="501"/>
      <c r="G51" s="501"/>
      <c r="H51" s="502"/>
      <c r="I51" s="106"/>
      <c r="J51" s="106"/>
      <c r="K51" s="10"/>
    </row>
    <row r="52" spans="1:11" ht="73.5" customHeight="1">
      <c r="A52" s="503"/>
      <c r="B52" s="504"/>
      <c r="C52" s="504"/>
      <c r="D52" s="504"/>
      <c r="E52" s="504"/>
      <c r="F52" s="504"/>
      <c r="G52" s="504"/>
      <c r="H52" s="505"/>
      <c r="I52" s="106"/>
      <c r="J52" s="106"/>
      <c r="K52" s="10"/>
    </row>
  </sheetData>
  <sheetProtection/>
  <mergeCells count="48"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  <mergeCell ref="A38:A42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A3:B3"/>
    <mergeCell ref="A4:B4"/>
    <mergeCell ref="A5:B5"/>
    <mergeCell ref="A6:B6"/>
    <mergeCell ref="A7:B7"/>
    <mergeCell ref="A8:H8"/>
  </mergeCells>
  <dataValidations count="94"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6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89" t="s">
        <v>255</v>
      </c>
      <c r="C2" s="15"/>
      <c r="D2" s="15"/>
      <c r="E2" s="15"/>
      <c r="F2" s="15"/>
      <c r="G2" s="15"/>
      <c r="H2" s="15"/>
      <c r="I2" s="15"/>
      <c r="J2" s="184"/>
      <c r="K2" s="184"/>
      <c r="L2" s="184"/>
      <c r="M2" s="184" t="s">
        <v>256</v>
      </c>
    </row>
    <row r="3" spans="2:13" ht="33" customHeight="1">
      <c r="B3" s="512"/>
      <c r="C3" s="518"/>
      <c r="D3" s="518"/>
      <c r="E3" s="518"/>
      <c r="F3" s="518"/>
      <c r="G3" s="2" t="s">
        <v>23</v>
      </c>
      <c r="H3" s="468" t="s">
        <v>257</v>
      </c>
      <c r="I3" s="523"/>
      <c r="J3" s="469"/>
      <c r="K3" s="25"/>
      <c r="L3" s="25"/>
      <c r="M3" s="25"/>
    </row>
    <row r="4" spans="2:13" ht="33" customHeight="1">
      <c r="B4" s="460" t="s">
        <v>27</v>
      </c>
      <c r="C4" s="474"/>
      <c r="D4" s="474"/>
      <c r="E4" s="474"/>
      <c r="F4" s="474"/>
      <c r="G4" s="4" t="s">
        <v>28</v>
      </c>
      <c r="H4" s="474">
        <v>1</v>
      </c>
      <c r="I4" s="474"/>
      <c r="J4" s="461"/>
      <c r="K4" s="6"/>
      <c r="L4" s="210"/>
      <c r="M4" s="211" t="s">
        <v>29</v>
      </c>
    </row>
    <row r="5" spans="2:13" ht="46.5" customHeight="1">
      <c r="B5" s="489" t="s">
        <v>258</v>
      </c>
      <c r="C5" s="490"/>
      <c r="D5" s="490"/>
      <c r="E5" s="490"/>
      <c r="F5" s="490"/>
      <c r="G5" s="4" t="s">
        <v>259</v>
      </c>
      <c r="H5" s="515">
        <v>277</v>
      </c>
      <c r="I5" s="516"/>
      <c r="J5" s="517"/>
      <c r="K5" s="103"/>
      <c r="L5" s="202" t="str">
        <f>IF(H5&gt;=H6+H7+H8+H9+H10+H11,"ok","chyba")</f>
        <v>ok</v>
      </c>
      <c r="M5" s="199" t="s">
        <v>260</v>
      </c>
    </row>
    <row r="6" spans="2:13" ht="25.5" customHeight="1">
      <c r="B6" s="534" t="s">
        <v>62</v>
      </c>
      <c r="C6" s="512" t="s">
        <v>261</v>
      </c>
      <c r="D6" s="518"/>
      <c r="E6" s="518"/>
      <c r="F6" s="518"/>
      <c r="G6" s="4" t="s">
        <v>262</v>
      </c>
      <c r="H6" s="515">
        <v>99</v>
      </c>
      <c r="I6" s="516"/>
      <c r="J6" s="517"/>
      <c r="K6" s="103"/>
      <c r="L6" s="103"/>
      <c r="M6" s="26"/>
    </row>
    <row r="7" spans="2:13" ht="24.75" customHeight="1">
      <c r="B7" s="535"/>
      <c r="C7" s="512" t="s">
        <v>263</v>
      </c>
      <c r="D7" s="518"/>
      <c r="E7" s="518"/>
      <c r="F7" s="518"/>
      <c r="G7" s="4" t="s">
        <v>264</v>
      </c>
      <c r="H7" s="515">
        <v>141</v>
      </c>
      <c r="I7" s="516"/>
      <c r="J7" s="517"/>
      <c r="K7" s="103"/>
      <c r="L7" s="103"/>
      <c r="M7" s="26"/>
    </row>
    <row r="8" spans="2:13" ht="24.75" customHeight="1">
      <c r="B8" s="535"/>
      <c r="C8" s="100" t="s">
        <v>265</v>
      </c>
      <c r="D8" s="101"/>
      <c r="E8" s="101"/>
      <c r="F8" s="101"/>
      <c r="G8" s="4" t="s">
        <v>266</v>
      </c>
      <c r="H8" s="515">
        <v>2</v>
      </c>
      <c r="I8" s="516"/>
      <c r="J8" s="517"/>
      <c r="K8" s="103"/>
      <c r="L8" s="103"/>
      <c r="M8" s="26"/>
    </row>
    <row r="9" spans="2:13" ht="30.75" customHeight="1">
      <c r="B9" s="535"/>
      <c r="C9" s="100" t="s">
        <v>267</v>
      </c>
      <c r="D9" s="101"/>
      <c r="E9" s="101"/>
      <c r="F9" s="101"/>
      <c r="G9" s="4" t="s">
        <v>268</v>
      </c>
      <c r="H9" s="515">
        <v>3</v>
      </c>
      <c r="I9" s="516"/>
      <c r="J9" s="517"/>
      <c r="K9" s="103"/>
      <c r="L9" s="103"/>
      <c r="M9" s="26"/>
    </row>
    <row r="10" spans="2:13" ht="30.75" customHeight="1">
      <c r="B10" s="535"/>
      <c r="C10" s="100" t="s">
        <v>269</v>
      </c>
      <c r="D10" s="101"/>
      <c r="E10" s="101"/>
      <c r="F10" s="101"/>
      <c r="G10" s="4" t="s">
        <v>270</v>
      </c>
      <c r="H10" s="515">
        <v>30</v>
      </c>
      <c r="I10" s="516"/>
      <c r="J10" s="517"/>
      <c r="K10" s="103"/>
      <c r="L10" s="103"/>
      <c r="M10" s="26"/>
    </row>
    <row r="11" spans="2:13" ht="21.75" customHeight="1">
      <c r="B11" s="536"/>
      <c r="C11" s="512" t="s">
        <v>271</v>
      </c>
      <c r="D11" s="518"/>
      <c r="E11" s="518"/>
      <c r="F11" s="518"/>
      <c r="G11" s="4" t="s">
        <v>272</v>
      </c>
      <c r="H11" s="515">
        <v>2</v>
      </c>
      <c r="I11" s="516"/>
      <c r="J11" s="517"/>
      <c r="K11" s="103"/>
      <c r="L11" s="103"/>
      <c r="M11" s="26"/>
    </row>
    <row r="12" spans="2:13" ht="33" customHeight="1">
      <c r="B12" s="489" t="s">
        <v>273</v>
      </c>
      <c r="C12" s="490"/>
      <c r="D12" s="490"/>
      <c r="E12" s="490"/>
      <c r="F12" s="490"/>
      <c r="G12" s="4" t="s">
        <v>274</v>
      </c>
      <c r="H12" s="515">
        <v>20</v>
      </c>
      <c r="I12" s="516"/>
      <c r="J12" s="517"/>
      <c r="K12" s="103"/>
      <c r="L12" s="103"/>
      <c r="M12" s="26"/>
    </row>
    <row r="13" spans="2:13" ht="33" customHeight="1">
      <c r="B13" s="462" t="s">
        <v>275</v>
      </c>
      <c r="C13" s="465"/>
      <c r="D13" s="465"/>
      <c r="E13" s="465"/>
      <c r="F13" s="465"/>
      <c r="G13" s="4" t="s">
        <v>276</v>
      </c>
      <c r="H13" s="515">
        <v>16</v>
      </c>
      <c r="I13" s="524"/>
      <c r="J13" s="519"/>
      <c r="K13" s="42"/>
      <c r="L13" s="42"/>
      <c r="M13" s="26"/>
    </row>
    <row r="14" spans="2:13" ht="33" customHeight="1">
      <c r="B14" s="462" t="s">
        <v>277</v>
      </c>
      <c r="C14" s="465"/>
      <c r="D14" s="465"/>
      <c r="E14" s="465"/>
      <c r="F14" s="465"/>
      <c r="G14" s="4" t="s">
        <v>278</v>
      </c>
      <c r="H14" s="515">
        <v>38</v>
      </c>
      <c r="I14" s="524"/>
      <c r="J14" s="519"/>
      <c r="K14" s="42"/>
      <c r="L14" s="42"/>
      <c r="M14" s="26"/>
    </row>
    <row r="15" spans="2:13" ht="33" customHeight="1">
      <c r="B15" s="489" t="s">
        <v>279</v>
      </c>
      <c r="C15" s="490"/>
      <c r="D15" s="490"/>
      <c r="E15" s="490"/>
      <c r="F15" s="490"/>
      <c r="G15" s="4" t="s">
        <v>280</v>
      </c>
      <c r="H15" s="515">
        <v>9</v>
      </c>
      <c r="I15" s="516"/>
      <c r="J15" s="517"/>
      <c r="K15" s="103"/>
      <c r="L15" s="103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189" t="s">
        <v>281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72"/>
      <c r="C19" s="472" t="s">
        <v>23</v>
      </c>
      <c r="D19" s="472" t="s">
        <v>282</v>
      </c>
      <c r="E19" s="468" t="s">
        <v>283</v>
      </c>
      <c r="F19" s="469"/>
      <c r="G19" s="475" t="s">
        <v>284</v>
      </c>
      <c r="H19" s="476"/>
      <c r="I19" s="476"/>
      <c r="J19" s="477"/>
      <c r="K19" s="25"/>
      <c r="L19" s="25"/>
      <c r="M19" s="25"/>
      <c r="N19" s="57"/>
    </row>
    <row r="20" spans="2:14" s="7" customFormat="1" ht="40.5" customHeight="1">
      <c r="B20" s="473"/>
      <c r="C20" s="473"/>
      <c r="D20" s="473"/>
      <c r="E20" s="470"/>
      <c r="F20" s="471"/>
      <c r="G20" s="475" t="s">
        <v>285</v>
      </c>
      <c r="H20" s="522"/>
      <c r="I20" s="2" t="s">
        <v>286</v>
      </c>
      <c r="J20" s="2" t="s">
        <v>287</v>
      </c>
      <c r="K20" s="25"/>
      <c r="L20" s="25"/>
      <c r="M20" s="25"/>
      <c r="N20" s="57"/>
    </row>
    <row r="21" spans="2:14" s="7" customFormat="1" ht="24.75" customHeight="1">
      <c r="B21" s="4" t="s">
        <v>27</v>
      </c>
      <c r="C21" s="4" t="s">
        <v>28</v>
      </c>
      <c r="D21" s="4">
        <v>1</v>
      </c>
      <c r="E21" s="460">
        <v>2</v>
      </c>
      <c r="F21" s="461"/>
      <c r="G21" s="460">
        <v>3</v>
      </c>
      <c r="H21" s="519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288</v>
      </c>
      <c r="C22" s="4">
        <v>114</v>
      </c>
      <c r="D22" s="250">
        <v>81</v>
      </c>
      <c r="E22" s="520" t="s">
        <v>31</v>
      </c>
      <c r="F22" s="521"/>
      <c r="G22" s="515">
        <v>6</v>
      </c>
      <c r="H22" s="519"/>
      <c r="I22" s="250">
        <v>0</v>
      </c>
      <c r="J22" s="250">
        <v>75</v>
      </c>
      <c r="K22" s="103"/>
      <c r="L22" s="202" t="str">
        <f>IF(D22=G22+I22+J22,"ok","chyba")</f>
        <v>ok</v>
      </c>
      <c r="M22" s="199" t="s">
        <v>289</v>
      </c>
      <c r="N22" s="59"/>
    </row>
    <row r="23" spans="2:14" s="7" customFormat="1" ht="36.75" customHeight="1">
      <c r="B23" s="16" t="s">
        <v>290</v>
      </c>
      <c r="C23" s="4">
        <v>115</v>
      </c>
      <c r="D23" s="250">
        <v>39</v>
      </c>
      <c r="E23" s="520" t="s">
        <v>31</v>
      </c>
      <c r="F23" s="521"/>
      <c r="G23" s="515">
        <v>0</v>
      </c>
      <c r="H23" s="519"/>
      <c r="I23" s="250">
        <v>2</v>
      </c>
      <c r="J23" s="250">
        <v>37</v>
      </c>
      <c r="K23" s="103"/>
      <c r="L23" s="202" t="str">
        <f>IF(D23=G23+I23+J23,"ok","chyba")</f>
        <v>ok</v>
      </c>
      <c r="M23" s="199" t="s">
        <v>291</v>
      </c>
      <c r="N23" s="59"/>
    </row>
    <row r="24" spans="2:14" s="7" customFormat="1" ht="36.75" customHeight="1">
      <c r="B24" s="16" t="s">
        <v>292</v>
      </c>
      <c r="C24" s="4">
        <v>116</v>
      </c>
      <c r="D24" s="254">
        <v>51</v>
      </c>
      <c r="E24" s="515">
        <v>781</v>
      </c>
      <c r="F24" s="517"/>
      <c r="G24" s="515">
        <v>21</v>
      </c>
      <c r="H24" s="519"/>
      <c r="I24" s="250">
        <v>3</v>
      </c>
      <c r="J24" s="250">
        <v>27</v>
      </c>
      <c r="K24" s="103"/>
      <c r="L24" s="202" t="str">
        <f>IF(D24=G24+I24+J24,"ok","chyba")</f>
        <v>ok</v>
      </c>
      <c r="M24" s="199" t="s">
        <v>293</v>
      </c>
      <c r="N24" s="59"/>
    </row>
    <row r="25" spans="2:14" s="7" customFormat="1" ht="36.75" customHeight="1">
      <c r="B25" s="16" t="s">
        <v>294</v>
      </c>
      <c r="C25" s="4">
        <v>117</v>
      </c>
      <c r="D25" s="250">
        <v>63</v>
      </c>
      <c r="E25" s="520" t="s">
        <v>31</v>
      </c>
      <c r="F25" s="521"/>
      <c r="G25" s="515">
        <v>0</v>
      </c>
      <c r="H25" s="519"/>
      <c r="I25" s="250">
        <v>10</v>
      </c>
      <c r="J25" s="250">
        <v>53</v>
      </c>
      <c r="K25" s="103"/>
      <c r="L25" s="202" t="str">
        <f>IF(D25=G25+I25+J25,"ok","chyba")</f>
        <v>ok</v>
      </c>
      <c r="M25" s="199" t="s">
        <v>295</v>
      </c>
      <c r="N25" s="59"/>
    </row>
    <row r="26" spans="2:13" s="7" customFormat="1" ht="18" customHeight="1">
      <c r="B26" s="113" t="s">
        <v>296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87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25"/>
      <c r="C54" s="526"/>
      <c r="D54" s="526"/>
      <c r="E54" s="526"/>
      <c r="F54" s="526"/>
      <c r="G54" s="526"/>
      <c r="H54" s="526"/>
      <c r="I54" s="526"/>
      <c r="J54" s="527"/>
      <c r="K54" s="212"/>
      <c r="L54" s="212"/>
      <c r="M54" s="5"/>
    </row>
    <row r="55" spans="2:13" ht="32.25" customHeight="1">
      <c r="B55" s="528"/>
      <c r="C55" s="529"/>
      <c r="D55" s="529"/>
      <c r="E55" s="529"/>
      <c r="F55" s="529"/>
      <c r="G55" s="529"/>
      <c r="H55" s="529"/>
      <c r="I55" s="529"/>
      <c r="J55" s="530"/>
      <c r="K55" s="212"/>
      <c r="L55" s="212"/>
      <c r="M55" s="5"/>
    </row>
    <row r="56" spans="2:13" ht="12" customHeight="1">
      <c r="B56" s="528"/>
      <c r="C56" s="529"/>
      <c r="D56" s="529"/>
      <c r="E56" s="529"/>
      <c r="F56" s="529"/>
      <c r="G56" s="529"/>
      <c r="H56" s="529"/>
      <c r="I56" s="529"/>
      <c r="J56" s="530"/>
      <c r="K56" s="212"/>
      <c r="L56" s="212"/>
      <c r="M56" s="5"/>
    </row>
    <row r="57" spans="2:13" ht="17.25" customHeight="1">
      <c r="B57" s="528"/>
      <c r="C57" s="529"/>
      <c r="D57" s="529"/>
      <c r="E57" s="529"/>
      <c r="F57" s="529"/>
      <c r="G57" s="529"/>
      <c r="H57" s="529"/>
      <c r="I57" s="529"/>
      <c r="J57" s="530"/>
      <c r="K57" s="212"/>
      <c r="L57" s="212"/>
      <c r="M57" s="5"/>
    </row>
    <row r="58" spans="2:13" ht="34.5" customHeight="1">
      <c r="B58" s="528"/>
      <c r="C58" s="529"/>
      <c r="D58" s="529"/>
      <c r="E58" s="529"/>
      <c r="F58" s="529"/>
      <c r="G58" s="529"/>
      <c r="H58" s="529"/>
      <c r="I58" s="529"/>
      <c r="J58" s="530"/>
      <c r="K58" s="212"/>
      <c r="L58" s="212"/>
      <c r="M58" s="5"/>
    </row>
    <row r="59" spans="2:13" ht="108.75" customHeight="1">
      <c r="B59" s="531"/>
      <c r="C59" s="532"/>
      <c r="D59" s="532"/>
      <c r="E59" s="532"/>
      <c r="F59" s="532"/>
      <c r="G59" s="532"/>
      <c r="H59" s="532"/>
      <c r="I59" s="532"/>
      <c r="J59" s="533"/>
      <c r="K59" s="212"/>
      <c r="L59" s="212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="85" zoomScaleNormal="85" zoomScalePageLayoutView="85" workbookViewId="0" topLeftCell="A1">
      <selection activeCell="AD26" sqref="AD26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297</v>
      </c>
    </row>
    <row r="2" spans="2:22" ht="12.75" customHeight="1">
      <c r="B2" s="190" t="s">
        <v>298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83"/>
      <c r="C3" s="584"/>
      <c r="D3" s="585"/>
      <c r="E3" s="572" t="s">
        <v>23</v>
      </c>
      <c r="F3" s="577" t="s">
        <v>299</v>
      </c>
      <c r="G3" s="577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9"/>
      <c r="T3" s="47"/>
      <c r="U3" s="47"/>
      <c r="V3" s="47"/>
    </row>
    <row r="4" spans="2:22" ht="12.75" customHeight="1">
      <c r="B4" s="586"/>
      <c r="C4" s="587"/>
      <c r="D4" s="588"/>
      <c r="E4" s="573"/>
      <c r="F4" s="582" t="s">
        <v>300</v>
      </c>
      <c r="G4" s="542"/>
      <c r="H4" s="542" t="s">
        <v>301</v>
      </c>
      <c r="I4" s="542"/>
      <c r="J4" s="542" t="s">
        <v>302</v>
      </c>
      <c r="K4" s="542"/>
      <c r="L4" s="542" t="s">
        <v>303</v>
      </c>
      <c r="M4" s="542"/>
      <c r="N4" s="542" t="s">
        <v>304</v>
      </c>
      <c r="O4" s="542"/>
      <c r="P4" s="570" t="s">
        <v>305</v>
      </c>
      <c r="Q4" s="571"/>
      <c r="R4" s="580" t="s">
        <v>306</v>
      </c>
      <c r="S4" s="581"/>
      <c r="T4" s="35"/>
      <c r="U4" s="35"/>
      <c r="V4" s="35"/>
    </row>
    <row r="5" spans="2:22" ht="12.75" customHeight="1">
      <c r="B5" s="589"/>
      <c r="C5" s="590"/>
      <c r="D5" s="555"/>
      <c r="E5" s="574"/>
      <c r="F5" s="74" t="s">
        <v>307</v>
      </c>
      <c r="G5" s="31" t="s">
        <v>308</v>
      </c>
      <c r="H5" s="31" t="s">
        <v>307</v>
      </c>
      <c r="I5" s="31" t="s">
        <v>308</v>
      </c>
      <c r="J5" s="31" t="s">
        <v>307</v>
      </c>
      <c r="K5" s="31" t="s">
        <v>308</v>
      </c>
      <c r="L5" s="31" t="s">
        <v>307</v>
      </c>
      <c r="M5" s="31" t="s">
        <v>308</v>
      </c>
      <c r="N5" s="31" t="s">
        <v>307</v>
      </c>
      <c r="O5" s="31" t="s">
        <v>308</v>
      </c>
      <c r="P5" s="31" t="s">
        <v>307</v>
      </c>
      <c r="Q5" s="69" t="s">
        <v>308</v>
      </c>
      <c r="R5" s="72" t="s">
        <v>307</v>
      </c>
      <c r="S5" s="69" t="s">
        <v>308</v>
      </c>
      <c r="T5" s="35"/>
      <c r="U5" s="35"/>
      <c r="V5" s="35"/>
    </row>
    <row r="6" spans="2:22" ht="12.75" customHeight="1">
      <c r="B6" s="591" t="s">
        <v>27</v>
      </c>
      <c r="C6" s="592"/>
      <c r="D6" s="593"/>
      <c r="E6" s="73" t="s">
        <v>28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15">
        <v>13</v>
      </c>
      <c r="S6" s="70">
        <v>14</v>
      </c>
      <c r="T6" s="35"/>
      <c r="U6" s="35"/>
      <c r="V6" s="35"/>
    </row>
    <row r="7" spans="2:22" ht="14.25" customHeight="1">
      <c r="B7" s="594" t="s">
        <v>309</v>
      </c>
      <c r="C7" s="540" t="s">
        <v>310</v>
      </c>
      <c r="D7" s="541"/>
      <c r="E7" s="77">
        <v>119</v>
      </c>
      <c r="F7" s="255">
        <v>18</v>
      </c>
      <c r="G7" s="256">
        <v>8</v>
      </c>
      <c r="H7" s="256">
        <v>18</v>
      </c>
      <c r="I7" s="256">
        <v>10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264</v>
      </c>
      <c r="Q7" s="257">
        <v>257</v>
      </c>
      <c r="R7" s="163">
        <f aca="true" t="shared" si="0" ref="R7:R43">F7+H7+J7+L7+N7+P7</f>
        <v>300</v>
      </c>
      <c r="S7" s="164">
        <f aca="true" t="shared" si="1" ref="S7:S43">G7+I7+K7+M7+O7+Q7</f>
        <v>275</v>
      </c>
      <c r="T7" s="196"/>
      <c r="U7" s="622" t="s">
        <v>311</v>
      </c>
      <c r="V7" s="623"/>
    </row>
    <row r="8" spans="2:22" ht="14.25" customHeight="1">
      <c r="B8" s="595"/>
      <c r="C8" s="543" t="s">
        <v>312</v>
      </c>
      <c r="D8" s="544"/>
      <c r="E8" s="69">
        <v>120</v>
      </c>
      <c r="F8" s="258">
        <v>17</v>
      </c>
      <c r="G8" s="259">
        <v>24</v>
      </c>
      <c r="H8" s="259">
        <v>41</v>
      </c>
      <c r="I8" s="259">
        <v>48</v>
      </c>
      <c r="J8" s="259">
        <v>4</v>
      </c>
      <c r="K8" s="259">
        <v>11</v>
      </c>
      <c r="L8" s="259">
        <v>0</v>
      </c>
      <c r="M8" s="259">
        <v>0</v>
      </c>
      <c r="N8" s="259">
        <v>0</v>
      </c>
      <c r="O8" s="259">
        <v>0</v>
      </c>
      <c r="P8" s="259">
        <v>403</v>
      </c>
      <c r="Q8" s="260">
        <v>365</v>
      </c>
      <c r="R8" s="165">
        <f t="shared" si="0"/>
        <v>465</v>
      </c>
      <c r="S8" s="166">
        <f t="shared" si="1"/>
        <v>448</v>
      </c>
      <c r="T8" s="196"/>
      <c r="U8" s="624"/>
      <c r="V8" s="625"/>
    </row>
    <row r="9" spans="2:22" ht="14.25" customHeight="1">
      <c r="B9" s="595"/>
      <c r="C9" s="543" t="s">
        <v>313</v>
      </c>
      <c r="D9" s="544"/>
      <c r="E9" s="69">
        <v>121</v>
      </c>
      <c r="F9" s="258">
        <v>58</v>
      </c>
      <c r="G9" s="259">
        <v>39</v>
      </c>
      <c r="H9" s="259">
        <v>87</v>
      </c>
      <c r="I9" s="259">
        <v>79</v>
      </c>
      <c r="J9" s="259">
        <v>20</v>
      </c>
      <c r="K9" s="259">
        <v>55</v>
      </c>
      <c r="L9" s="259">
        <v>0</v>
      </c>
      <c r="M9" s="259">
        <v>1</v>
      </c>
      <c r="N9" s="259">
        <v>0</v>
      </c>
      <c r="O9" s="259">
        <v>0</v>
      </c>
      <c r="P9" s="259">
        <v>597</v>
      </c>
      <c r="Q9" s="260">
        <v>620</v>
      </c>
      <c r="R9" s="165">
        <f t="shared" si="0"/>
        <v>762</v>
      </c>
      <c r="S9" s="166">
        <f t="shared" si="1"/>
        <v>794</v>
      </c>
      <c r="T9" s="196"/>
      <c r="U9" s="626" t="s">
        <v>314</v>
      </c>
      <c r="V9" s="627"/>
    </row>
    <row r="10" spans="2:22" ht="14.25" customHeight="1">
      <c r="B10" s="595"/>
      <c r="C10" s="543" t="s">
        <v>315</v>
      </c>
      <c r="D10" s="544"/>
      <c r="E10" s="69">
        <v>122</v>
      </c>
      <c r="F10" s="258">
        <v>184</v>
      </c>
      <c r="G10" s="259">
        <v>153</v>
      </c>
      <c r="H10" s="259">
        <v>246</v>
      </c>
      <c r="I10" s="259">
        <v>267</v>
      </c>
      <c r="J10" s="259">
        <v>90</v>
      </c>
      <c r="K10" s="259">
        <v>445</v>
      </c>
      <c r="L10" s="259">
        <v>30</v>
      </c>
      <c r="M10" s="259">
        <v>65</v>
      </c>
      <c r="N10" s="259">
        <v>1</v>
      </c>
      <c r="O10" s="259">
        <v>3</v>
      </c>
      <c r="P10" s="259">
        <v>1919</v>
      </c>
      <c r="Q10" s="260">
        <v>1677</v>
      </c>
      <c r="R10" s="165">
        <f t="shared" si="0"/>
        <v>2470</v>
      </c>
      <c r="S10" s="166">
        <f t="shared" si="1"/>
        <v>2610</v>
      </c>
      <c r="T10" s="196"/>
      <c r="U10" s="628"/>
      <c r="V10" s="629"/>
    </row>
    <row r="11" spans="2:22" ht="14.25" customHeight="1">
      <c r="B11" s="595"/>
      <c r="C11" s="565" t="s">
        <v>316</v>
      </c>
      <c r="D11" s="566"/>
      <c r="E11" s="73">
        <v>123</v>
      </c>
      <c r="F11" s="261">
        <v>31</v>
      </c>
      <c r="G11" s="262">
        <v>41</v>
      </c>
      <c r="H11" s="262">
        <v>43</v>
      </c>
      <c r="I11" s="262">
        <v>58</v>
      </c>
      <c r="J11" s="262">
        <v>14</v>
      </c>
      <c r="K11" s="262">
        <v>112</v>
      </c>
      <c r="L11" s="262">
        <v>4</v>
      </c>
      <c r="M11" s="262">
        <v>14</v>
      </c>
      <c r="N11" s="262">
        <v>0</v>
      </c>
      <c r="O11" s="262">
        <v>4</v>
      </c>
      <c r="P11" s="262">
        <v>405</v>
      </c>
      <c r="Q11" s="263">
        <v>403</v>
      </c>
      <c r="R11" s="167">
        <f t="shared" si="0"/>
        <v>497</v>
      </c>
      <c r="S11" s="168">
        <f t="shared" si="1"/>
        <v>632</v>
      </c>
      <c r="T11" s="196"/>
      <c r="U11" s="214"/>
      <c r="V11" s="214"/>
    </row>
    <row r="12" spans="2:22" ht="14.25" customHeight="1">
      <c r="B12" s="595"/>
      <c r="C12" s="567" t="s">
        <v>317</v>
      </c>
      <c r="D12" s="568"/>
      <c r="E12" s="76" t="s">
        <v>318</v>
      </c>
      <c r="F12" s="264">
        <v>308</v>
      </c>
      <c r="G12" s="265">
        <v>265</v>
      </c>
      <c r="H12" s="265">
        <v>435</v>
      </c>
      <c r="I12" s="265">
        <v>462</v>
      </c>
      <c r="J12" s="265">
        <v>128</v>
      </c>
      <c r="K12" s="265">
        <v>623</v>
      </c>
      <c r="L12" s="265">
        <v>34</v>
      </c>
      <c r="M12" s="265">
        <v>80</v>
      </c>
      <c r="N12" s="265">
        <v>1</v>
      </c>
      <c r="O12" s="265">
        <v>7</v>
      </c>
      <c r="P12" s="265">
        <v>3588</v>
      </c>
      <c r="Q12" s="266">
        <v>3322</v>
      </c>
      <c r="R12" s="169">
        <f t="shared" si="0"/>
        <v>4494</v>
      </c>
      <c r="S12" s="170">
        <f t="shared" si="1"/>
        <v>4759</v>
      </c>
      <c r="T12" s="196"/>
      <c r="U12" s="630" t="s">
        <v>319</v>
      </c>
      <c r="V12" s="631"/>
    </row>
    <row r="13" spans="2:22" ht="14.25" customHeight="1">
      <c r="B13" s="595"/>
      <c r="C13" s="540" t="s">
        <v>320</v>
      </c>
      <c r="D13" s="541"/>
      <c r="E13" s="77">
        <v>124</v>
      </c>
      <c r="F13" s="267">
        <v>8</v>
      </c>
      <c r="G13" s="268">
        <v>8</v>
      </c>
      <c r="H13" s="268">
        <v>6</v>
      </c>
      <c r="I13" s="268">
        <v>5</v>
      </c>
      <c r="J13" s="268">
        <v>4</v>
      </c>
      <c r="K13" s="268">
        <v>10</v>
      </c>
      <c r="L13" s="268">
        <v>0</v>
      </c>
      <c r="M13" s="268">
        <v>0</v>
      </c>
      <c r="N13" s="268">
        <v>0</v>
      </c>
      <c r="O13" s="268">
        <v>0</v>
      </c>
      <c r="P13" s="268">
        <v>48</v>
      </c>
      <c r="Q13" s="269">
        <v>37</v>
      </c>
      <c r="R13" s="171">
        <f t="shared" si="0"/>
        <v>66</v>
      </c>
      <c r="S13" s="172">
        <f t="shared" si="1"/>
        <v>60</v>
      </c>
      <c r="T13" s="196"/>
      <c r="U13" s="632"/>
      <c r="V13" s="633"/>
    </row>
    <row r="14" spans="2:22" ht="14.25" customHeight="1">
      <c r="B14" s="595"/>
      <c r="C14" s="556" t="s">
        <v>321</v>
      </c>
      <c r="D14" s="67" t="s">
        <v>322</v>
      </c>
      <c r="E14" s="77">
        <v>125</v>
      </c>
      <c r="F14" s="258">
        <v>137</v>
      </c>
      <c r="G14" s="259">
        <v>114</v>
      </c>
      <c r="H14" s="259">
        <v>117</v>
      </c>
      <c r="I14" s="259">
        <v>127</v>
      </c>
      <c r="J14" s="259">
        <v>68</v>
      </c>
      <c r="K14" s="259">
        <v>310</v>
      </c>
      <c r="L14" s="259">
        <v>20</v>
      </c>
      <c r="M14" s="259">
        <v>56</v>
      </c>
      <c r="N14" s="259">
        <v>1</v>
      </c>
      <c r="O14" s="259">
        <v>0</v>
      </c>
      <c r="P14" s="259">
        <v>1169</v>
      </c>
      <c r="Q14" s="260">
        <v>1149</v>
      </c>
      <c r="R14" s="165">
        <f t="shared" si="0"/>
        <v>1512</v>
      </c>
      <c r="S14" s="166">
        <f t="shared" si="1"/>
        <v>1756</v>
      </c>
      <c r="T14" s="196"/>
      <c r="U14" s="632"/>
      <c r="V14" s="633"/>
    </row>
    <row r="15" spans="2:22" ht="14.25" customHeight="1">
      <c r="B15" s="595"/>
      <c r="C15" s="557"/>
      <c r="D15" s="32" t="s">
        <v>323</v>
      </c>
      <c r="E15" s="69">
        <v>126</v>
      </c>
      <c r="F15" s="258">
        <v>132</v>
      </c>
      <c r="G15" s="259">
        <v>113</v>
      </c>
      <c r="H15" s="259">
        <v>285</v>
      </c>
      <c r="I15" s="259">
        <v>292</v>
      </c>
      <c r="J15" s="259">
        <v>37</v>
      </c>
      <c r="K15" s="259">
        <v>218</v>
      </c>
      <c r="L15" s="259">
        <v>14</v>
      </c>
      <c r="M15" s="259">
        <v>22</v>
      </c>
      <c r="N15" s="259">
        <v>0</v>
      </c>
      <c r="O15" s="259">
        <v>7</v>
      </c>
      <c r="P15" s="259">
        <v>2055</v>
      </c>
      <c r="Q15" s="260">
        <v>1846</v>
      </c>
      <c r="R15" s="165">
        <f t="shared" si="0"/>
        <v>2523</v>
      </c>
      <c r="S15" s="166">
        <f t="shared" si="1"/>
        <v>2498</v>
      </c>
      <c r="T15" s="196"/>
      <c r="U15" s="632"/>
      <c r="V15" s="633"/>
    </row>
    <row r="16" spans="2:22" ht="14.25" customHeight="1">
      <c r="B16" s="596"/>
      <c r="C16" s="558"/>
      <c r="D16" s="109" t="s">
        <v>324</v>
      </c>
      <c r="E16" s="73" t="s">
        <v>325</v>
      </c>
      <c r="F16" s="261">
        <v>39</v>
      </c>
      <c r="G16" s="262">
        <v>39</v>
      </c>
      <c r="H16" s="262">
        <v>33</v>
      </c>
      <c r="I16" s="262">
        <v>42</v>
      </c>
      <c r="J16" s="262">
        <v>23</v>
      </c>
      <c r="K16" s="262">
        <v>95</v>
      </c>
      <c r="L16" s="262">
        <v>0</v>
      </c>
      <c r="M16" s="262">
        <v>2</v>
      </c>
      <c r="N16" s="262">
        <v>0</v>
      </c>
      <c r="O16" s="262">
        <v>0</v>
      </c>
      <c r="P16" s="262">
        <v>364</v>
      </c>
      <c r="Q16" s="263">
        <v>327</v>
      </c>
      <c r="R16" s="167">
        <f t="shared" si="0"/>
        <v>459</v>
      </c>
      <c r="S16" s="168">
        <f t="shared" si="1"/>
        <v>505</v>
      </c>
      <c r="T16" s="196"/>
      <c r="U16" s="634"/>
      <c r="V16" s="635"/>
    </row>
    <row r="17" spans="2:22" ht="14.25" customHeight="1">
      <c r="B17" s="594" t="s">
        <v>326</v>
      </c>
      <c r="C17" s="551" t="s">
        <v>327</v>
      </c>
      <c r="D17" s="552"/>
      <c r="E17" s="71">
        <v>127</v>
      </c>
      <c r="F17" s="270">
        <v>42</v>
      </c>
      <c r="G17" s="271">
        <v>28</v>
      </c>
      <c r="H17" s="271">
        <v>69</v>
      </c>
      <c r="I17" s="271">
        <v>75</v>
      </c>
      <c r="J17" s="271">
        <v>33</v>
      </c>
      <c r="K17" s="271">
        <v>149</v>
      </c>
      <c r="L17" s="271">
        <v>4</v>
      </c>
      <c r="M17" s="271">
        <v>22</v>
      </c>
      <c r="N17" s="271">
        <v>0</v>
      </c>
      <c r="O17" s="271">
        <v>0</v>
      </c>
      <c r="P17" s="271">
        <v>207</v>
      </c>
      <c r="Q17" s="272">
        <v>196</v>
      </c>
      <c r="R17" s="163">
        <f t="shared" si="0"/>
        <v>355</v>
      </c>
      <c r="S17" s="164">
        <f t="shared" si="1"/>
        <v>470</v>
      </c>
      <c r="T17" s="196"/>
      <c r="U17" s="214"/>
      <c r="V17" s="214"/>
    </row>
    <row r="18" spans="2:22" ht="14.25" customHeight="1">
      <c r="B18" s="597"/>
      <c r="C18" s="559" t="s">
        <v>328</v>
      </c>
      <c r="D18" s="553"/>
      <c r="E18" s="69">
        <v>128</v>
      </c>
      <c r="F18" s="273">
        <v>17</v>
      </c>
      <c r="G18" s="259">
        <v>16</v>
      </c>
      <c r="H18" s="259">
        <v>10</v>
      </c>
      <c r="I18" s="259">
        <v>16</v>
      </c>
      <c r="J18" s="259">
        <v>3</v>
      </c>
      <c r="K18" s="259">
        <v>29</v>
      </c>
      <c r="L18" s="259">
        <v>1</v>
      </c>
      <c r="M18" s="259">
        <v>2</v>
      </c>
      <c r="N18" s="259">
        <v>0</v>
      </c>
      <c r="O18" s="259">
        <v>1</v>
      </c>
      <c r="P18" s="259">
        <v>75</v>
      </c>
      <c r="Q18" s="260">
        <v>75</v>
      </c>
      <c r="R18" s="165">
        <f t="shared" si="0"/>
        <v>106</v>
      </c>
      <c r="S18" s="166">
        <f t="shared" si="1"/>
        <v>139</v>
      </c>
      <c r="T18" s="196"/>
      <c r="U18" s="636"/>
      <c r="V18" s="636"/>
    </row>
    <row r="19" spans="2:22" ht="14.25" customHeight="1">
      <c r="B19" s="597"/>
      <c r="C19" s="559" t="s">
        <v>329</v>
      </c>
      <c r="D19" s="553"/>
      <c r="E19" s="69">
        <v>129</v>
      </c>
      <c r="F19" s="273">
        <v>26</v>
      </c>
      <c r="G19" s="259">
        <v>38</v>
      </c>
      <c r="H19" s="259">
        <v>14</v>
      </c>
      <c r="I19" s="259">
        <v>26</v>
      </c>
      <c r="J19" s="259">
        <v>7</v>
      </c>
      <c r="K19" s="259">
        <v>60</v>
      </c>
      <c r="L19" s="259">
        <v>0</v>
      </c>
      <c r="M19" s="259">
        <v>1</v>
      </c>
      <c r="N19" s="259">
        <v>0</v>
      </c>
      <c r="O19" s="259">
        <v>0</v>
      </c>
      <c r="P19" s="259">
        <v>14</v>
      </c>
      <c r="Q19" s="260">
        <v>34</v>
      </c>
      <c r="R19" s="165">
        <f t="shared" si="0"/>
        <v>61</v>
      </c>
      <c r="S19" s="166">
        <f t="shared" si="1"/>
        <v>159</v>
      </c>
      <c r="T19" s="196"/>
      <c r="U19" s="636"/>
      <c r="V19" s="636"/>
    </row>
    <row r="20" spans="2:22" ht="14.25" customHeight="1">
      <c r="B20" s="597"/>
      <c r="C20" s="559" t="s">
        <v>330</v>
      </c>
      <c r="D20" s="553"/>
      <c r="E20" s="69">
        <v>130</v>
      </c>
      <c r="F20" s="273">
        <v>3</v>
      </c>
      <c r="G20" s="259">
        <v>1</v>
      </c>
      <c r="H20" s="259">
        <v>9</v>
      </c>
      <c r="I20" s="259">
        <v>6</v>
      </c>
      <c r="J20" s="259">
        <v>1</v>
      </c>
      <c r="K20" s="259">
        <v>8</v>
      </c>
      <c r="L20" s="259">
        <v>0</v>
      </c>
      <c r="M20" s="259">
        <v>0</v>
      </c>
      <c r="N20" s="259">
        <v>0</v>
      </c>
      <c r="O20" s="259">
        <v>0</v>
      </c>
      <c r="P20" s="259">
        <v>9</v>
      </c>
      <c r="Q20" s="260">
        <v>14</v>
      </c>
      <c r="R20" s="165">
        <f t="shared" si="0"/>
        <v>22</v>
      </c>
      <c r="S20" s="166">
        <f t="shared" si="1"/>
        <v>29</v>
      </c>
      <c r="T20" s="196"/>
      <c r="U20" s="636"/>
      <c r="V20" s="636"/>
    </row>
    <row r="21" spans="2:22" ht="14.25" customHeight="1">
      <c r="B21" s="597"/>
      <c r="C21" s="559" t="s">
        <v>121</v>
      </c>
      <c r="D21" s="553"/>
      <c r="E21" s="69">
        <v>131</v>
      </c>
      <c r="F21" s="273">
        <v>25</v>
      </c>
      <c r="G21" s="259">
        <v>15</v>
      </c>
      <c r="H21" s="259">
        <v>6</v>
      </c>
      <c r="I21" s="259">
        <v>12</v>
      </c>
      <c r="J21" s="259">
        <v>4</v>
      </c>
      <c r="K21" s="259">
        <v>19</v>
      </c>
      <c r="L21" s="259">
        <v>0</v>
      </c>
      <c r="M21" s="259">
        <v>2</v>
      </c>
      <c r="N21" s="259">
        <v>0</v>
      </c>
      <c r="O21" s="259">
        <v>0</v>
      </c>
      <c r="P21" s="259">
        <v>127</v>
      </c>
      <c r="Q21" s="260">
        <v>135</v>
      </c>
      <c r="R21" s="165">
        <f t="shared" si="0"/>
        <v>162</v>
      </c>
      <c r="S21" s="166">
        <f t="shared" si="1"/>
        <v>183</v>
      </c>
      <c r="T21" s="196"/>
      <c r="U21" s="636"/>
      <c r="V21" s="636"/>
    </row>
    <row r="22" spans="2:22" ht="14.25" customHeight="1">
      <c r="B22" s="597"/>
      <c r="C22" s="559" t="s">
        <v>331</v>
      </c>
      <c r="D22" s="553"/>
      <c r="E22" s="69">
        <v>132</v>
      </c>
      <c r="F22" s="273">
        <v>15</v>
      </c>
      <c r="G22" s="259">
        <v>16</v>
      </c>
      <c r="H22" s="259">
        <v>9</v>
      </c>
      <c r="I22" s="259">
        <v>6</v>
      </c>
      <c r="J22" s="259">
        <v>6</v>
      </c>
      <c r="K22" s="259">
        <v>29</v>
      </c>
      <c r="L22" s="259">
        <v>0</v>
      </c>
      <c r="M22" s="259">
        <v>0</v>
      </c>
      <c r="N22" s="259">
        <v>0</v>
      </c>
      <c r="O22" s="259">
        <v>0</v>
      </c>
      <c r="P22" s="259">
        <v>79</v>
      </c>
      <c r="Q22" s="260">
        <v>79</v>
      </c>
      <c r="R22" s="165">
        <f t="shared" si="0"/>
        <v>109</v>
      </c>
      <c r="S22" s="166">
        <f t="shared" si="1"/>
        <v>130</v>
      </c>
      <c r="T22" s="196"/>
      <c r="U22" s="636"/>
      <c r="V22" s="636"/>
    </row>
    <row r="23" spans="2:22" ht="26.25" customHeight="1">
      <c r="B23" s="597"/>
      <c r="C23" s="575" t="s">
        <v>332</v>
      </c>
      <c r="D23" s="576"/>
      <c r="E23" s="69">
        <v>133</v>
      </c>
      <c r="F23" s="273">
        <v>91</v>
      </c>
      <c r="G23" s="259">
        <v>68</v>
      </c>
      <c r="H23" s="259">
        <v>34</v>
      </c>
      <c r="I23" s="259">
        <v>42</v>
      </c>
      <c r="J23" s="259">
        <v>19</v>
      </c>
      <c r="K23" s="259">
        <v>95</v>
      </c>
      <c r="L23" s="259">
        <v>4</v>
      </c>
      <c r="M23" s="259">
        <v>8</v>
      </c>
      <c r="N23" s="259">
        <v>1</v>
      </c>
      <c r="O23" s="259">
        <v>0</v>
      </c>
      <c r="P23" s="259">
        <v>1479</v>
      </c>
      <c r="Q23" s="260">
        <v>1244</v>
      </c>
      <c r="R23" s="165">
        <f t="shared" si="0"/>
        <v>1628</v>
      </c>
      <c r="S23" s="166">
        <f t="shared" si="1"/>
        <v>1457</v>
      </c>
      <c r="T23" s="196"/>
      <c r="U23" s="214"/>
      <c r="V23" s="214"/>
    </row>
    <row r="24" spans="2:22" ht="14.25" customHeight="1">
      <c r="B24" s="597"/>
      <c r="C24" s="575" t="s">
        <v>333</v>
      </c>
      <c r="D24" s="576"/>
      <c r="E24" s="69">
        <v>135</v>
      </c>
      <c r="F24" s="273">
        <v>43</v>
      </c>
      <c r="G24" s="259">
        <v>45</v>
      </c>
      <c r="H24" s="259">
        <v>180</v>
      </c>
      <c r="I24" s="259">
        <v>170</v>
      </c>
      <c r="J24" s="259">
        <v>45</v>
      </c>
      <c r="K24" s="259">
        <v>183</v>
      </c>
      <c r="L24" s="259">
        <v>14</v>
      </c>
      <c r="M24" s="259">
        <v>44</v>
      </c>
      <c r="N24" s="259">
        <v>0</v>
      </c>
      <c r="O24" s="259">
        <v>3</v>
      </c>
      <c r="P24" s="259">
        <v>462</v>
      </c>
      <c r="Q24" s="260">
        <v>480</v>
      </c>
      <c r="R24" s="165">
        <f t="shared" si="0"/>
        <v>744</v>
      </c>
      <c r="S24" s="166">
        <f t="shared" si="1"/>
        <v>925</v>
      </c>
      <c r="T24" s="196"/>
      <c r="U24" s="35"/>
      <c r="V24" s="35"/>
    </row>
    <row r="25" spans="2:22" ht="14.25" customHeight="1">
      <c r="B25" s="597"/>
      <c r="C25" s="559" t="s">
        <v>334</v>
      </c>
      <c r="D25" s="553"/>
      <c r="E25" s="69">
        <v>136</v>
      </c>
      <c r="F25" s="273">
        <v>3</v>
      </c>
      <c r="G25" s="259">
        <v>7</v>
      </c>
      <c r="H25" s="259">
        <v>7</v>
      </c>
      <c r="I25" s="259">
        <v>9</v>
      </c>
      <c r="J25" s="259">
        <v>5</v>
      </c>
      <c r="K25" s="259">
        <v>9</v>
      </c>
      <c r="L25" s="259">
        <v>0</v>
      </c>
      <c r="M25" s="259">
        <v>1</v>
      </c>
      <c r="N25" s="259">
        <v>0</v>
      </c>
      <c r="O25" s="259">
        <v>0</v>
      </c>
      <c r="P25" s="259">
        <v>75</v>
      </c>
      <c r="Q25" s="260">
        <v>51</v>
      </c>
      <c r="R25" s="165">
        <f t="shared" si="0"/>
        <v>90</v>
      </c>
      <c r="S25" s="166">
        <f t="shared" si="1"/>
        <v>77</v>
      </c>
      <c r="T25" s="196"/>
      <c r="U25" s="637" t="s">
        <v>335</v>
      </c>
      <c r="V25" s="638"/>
    </row>
    <row r="26" spans="2:22" ht="14.25" customHeight="1">
      <c r="B26" s="597"/>
      <c r="C26" s="545" t="s">
        <v>336</v>
      </c>
      <c r="D26" s="546"/>
      <c r="E26" s="70" t="s">
        <v>337</v>
      </c>
      <c r="F26" s="274">
        <v>26</v>
      </c>
      <c r="G26" s="275">
        <v>19</v>
      </c>
      <c r="H26" s="275">
        <v>85</v>
      </c>
      <c r="I26" s="275">
        <v>90</v>
      </c>
      <c r="J26" s="275">
        <v>5</v>
      </c>
      <c r="K26" s="275">
        <v>27</v>
      </c>
      <c r="L26" s="275">
        <v>0</v>
      </c>
      <c r="M26" s="275">
        <v>0</v>
      </c>
      <c r="N26" s="275">
        <v>0</v>
      </c>
      <c r="O26" s="275">
        <v>0</v>
      </c>
      <c r="P26" s="275">
        <v>797</v>
      </c>
      <c r="Q26" s="276">
        <v>787</v>
      </c>
      <c r="R26" s="165">
        <f t="shared" si="0"/>
        <v>913</v>
      </c>
      <c r="S26" s="166">
        <f t="shared" si="1"/>
        <v>923</v>
      </c>
      <c r="T26" s="196"/>
      <c r="U26" s="639"/>
      <c r="V26" s="640"/>
    </row>
    <row r="27" spans="2:22" ht="14.25" customHeight="1">
      <c r="B27" s="597"/>
      <c r="C27" s="561" t="s">
        <v>338</v>
      </c>
      <c r="D27" s="562"/>
      <c r="E27" s="73">
        <v>137</v>
      </c>
      <c r="F27" s="277">
        <v>18</v>
      </c>
      <c r="G27" s="262">
        <v>12</v>
      </c>
      <c r="H27" s="262">
        <v>6</v>
      </c>
      <c r="I27" s="262">
        <v>14</v>
      </c>
      <c r="J27" s="262">
        <v>3</v>
      </c>
      <c r="K27" s="262">
        <v>12</v>
      </c>
      <c r="L27" s="262">
        <v>0</v>
      </c>
      <c r="M27" s="262">
        <v>0</v>
      </c>
      <c r="N27" s="262">
        <v>0</v>
      </c>
      <c r="O27" s="262">
        <v>3</v>
      </c>
      <c r="P27" s="262">
        <v>231</v>
      </c>
      <c r="Q27" s="263">
        <v>207</v>
      </c>
      <c r="R27" s="173">
        <f t="shared" si="0"/>
        <v>258</v>
      </c>
      <c r="S27" s="174">
        <f t="shared" si="1"/>
        <v>248</v>
      </c>
      <c r="T27" s="196"/>
      <c r="U27" s="639"/>
      <c r="V27" s="640"/>
    </row>
    <row r="28" spans="2:22" ht="14.25" customHeight="1">
      <c r="B28" s="613" t="s">
        <v>339</v>
      </c>
      <c r="C28" s="540" t="s">
        <v>340</v>
      </c>
      <c r="D28" s="560"/>
      <c r="E28" s="77">
        <v>139</v>
      </c>
      <c r="F28" s="255">
        <v>280</v>
      </c>
      <c r="G28" s="256">
        <v>232</v>
      </c>
      <c r="H28" s="256">
        <v>423</v>
      </c>
      <c r="I28" s="256">
        <v>450</v>
      </c>
      <c r="J28" s="256">
        <v>113</v>
      </c>
      <c r="K28" s="256">
        <v>547</v>
      </c>
      <c r="L28" s="256">
        <v>33</v>
      </c>
      <c r="M28" s="256">
        <v>76</v>
      </c>
      <c r="N28" s="256">
        <v>1</v>
      </c>
      <c r="O28" s="256">
        <v>6</v>
      </c>
      <c r="P28" s="256">
        <v>3395</v>
      </c>
      <c r="Q28" s="257">
        <v>3162</v>
      </c>
      <c r="R28" s="163">
        <f t="shared" si="0"/>
        <v>4245</v>
      </c>
      <c r="S28" s="164">
        <f t="shared" si="1"/>
        <v>4473</v>
      </c>
      <c r="T28" s="196"/>
      <c r="U28" s="641"/>
      <c r="V28" s="642"/>
    </row>
    <row r="29" spans="2:22" ht="14.25" customHeight="1">
      <c r="B29" s="614"/>
      <c r="C29" s="543" t="s">
        <v>341</v>
      </c>
      <c r="D29" s="553"/>
      <c r="E29" s="69">
        <v>144</v>
      </c>
      <c r="F29" s="258">
        <v>20</v>
      </c>
      <c r="G29" s="259">
        <v>22</v>
      </c>
      <c r="H29" s="259">
        <v>11</v>
      </c>
      <c r="I29" s="259">
        <v>11</v>
      </c>
      <c r="J29" s="259">
        <v>8</v>
      </c>
      <c r="K29" s="259">
        <v>34</v>
      </c>
      <c r="L29" s="259">
        <v>1</v>
      </c>
      <c r="M29" s="259">
        <v>4</v>
      </c>
      <c r="N29" s="259">
        <v>0</v>
      </c>
      <c r="O29" s="259">
        <v>0</v>
      </c>
      <c r="P29" s="259">
        <v>123</v>
      </c>
      <c r="Q29" s="260">
        <v>94</v>
      </c>
      <c r="R29" s="165">
        <f t="shared" si="0"/>
        <v>163</v>
      </c>
      <c r="S29" s="166">
        <f t="shared" si="1"/>
        <v>165</v>
      </c>
      <c r="T29" s="196"/>
      <c r="U29" s="35"/>
      <c r="V29" s="35"/>
    </row>
    <row r="30" spans="2:22" ht="14.25" customHeight="1">
      <c r="B30" s="615"/>
      <c r="C30" s="556" t="s">
        <v>342</v>
      </c>
      <c r="D30" s="569"/>
      <c r="E30" s="70">
        <v>145</v>
      </c>
      <c r="F30" s="278">
        <v>8</v>
      </c>
      <c r="G30" s="275">
        <v>11</v>
      </c>
      <c r="H30" s="275">
        <v>1</v>
      </c>
      <c r="I30" s="275">
        <v>1</v>
      </c>
      <c r="J30" s="275">
        <v>7</v>
      </c>
      <c r="K30" s="275">
        <v>42</v>
      </c>
      <c r="L30" s="275">
        <v>0</v>
      </c>
      <c r="M30" s="275">
        <v>0</v>
      </c>
      <c r="N30" s="275">
        <v>0</v>
      </c>
      <c r="O30" s="275">
        <v>1</v>
      </c>
      <c r="P30" s="275">
        <v>70</v>
      </c>
      <c r="Q30" s="276">
        <v>66</v>
      </c>
      <c r="R30" s="173">
        <f t="shared" si="0"/>
        <v>86</v>
      </c>
      <c r="S30" s="174">
        <f t="shared" si="1"/>
        <v>121</v>
      </c>
      <c r="T30" s="196"/>
      <c r="U30" s="643" t="s">
        <v>343</v>
      </c>
      <c r="V30" s="644"/>
    </row>
    <row r="31" spans="2:22" ht="14.25" customHeight="1">
      <c r="B31" s="610" t="s">
        <v>344</v>
      </c>
      <c r="C31" s="551" t="s">
        <v>345</v>
      </c>
      <c r="D31" s="552"/>
      <c r="E31" s="146">
        <v>146</v>
      </c>
      <c r="F31" s="270">
        <v>133</v>
      </c>
      <c r="G31" s="271">
        <v>129</v>
      </c>
      <c r="H31" s="271">
        <v>295</v>
      </c>
      <c r="I31" s="271">
        <v>304</v>
      </c>
      <c r="J31" s="271">
        <v>88</v>
      </c>
      <c r="K31" s="271">
        <v>407</v>
      </c>
      <c r="L31" s="271">
        <v>20</v>
      </c>
      <c r="M31" s="271">
        <v>68</v>
      </c>
      <c r="N31" s="271">
        <v>1</v>
      </c>
      <c r="O31" s="271">
        <v>3</v>
      </c>
      <c r="P31" s="271">
        <v>2226</v>
      </c>
      <c r="Q31" s="272">
        <v>2042</v>
      </c>
      <c r="R31" s="163">
        <f t="shared" si="0"/>
        <v>2763</v>
      </c>
      <c r="S31" s="164">
        <f t="shared" si="1"/>
        <v>2953</v>
      </c>
      <c r="T31" s="196"/>
      <c r="U31" s="645"/>
      <c r="V31" s="646"/>
    </row>
    <row r="32" spans="2:22" ht="14.25" customHeight="1">
      <c r="B32" s="611"/>
      <c r="C32" s="559" t="s">
        <v>346</v>
      </c>
      <c r="D32" s="553"/>
      <c r="E32" s="131">
        <v>147</v>
      </c>
      <c r="F32" s="273">
        <v>18</v>
      </c>
      <c r="G32" s="259">
        <v>14</v>
      </c>
      <c r="H32" s="259">
        <v>17</v>
      </c>
      <c r="I32" s="259">
        <v>12</v>
      </c>
      <c r="J32" s="259">
        <v>2</v>
      </c>
      <c r="K32" s="259">
        <v>10</v>
      </c>
      <c r="L32" s="259">
        <v>0</v>
      </c>
      <c r="M32" s="259">
        <v>3</v>
      </c>
      <c r="N32" s="259">
        <v>0</v>
      </c>
      <c r="O32" s="259">
        <v>0</v>
      </c>
      <c r="P32" s="259">
        <v>275</v>
      </c>
      <c r="Q32" s="260">
        <v>258</v>
      </c>
      <c r="R32" s="165">
        <f t="shared" si="0"/>
        <v>312</v>
      </c>
      <c r="S32" s="166">
        <f t="shared" si="1"/>
        <v>297</v>
      </c>
      <c r="T32" s="196"/>
      <c r="U32" s="35"/>
      <c r="V32" s="35"/>
    </row>
    <row r="33" spans="2:22" ht="14.25" customHeight="1">
      <c r="B33" s="611"/>
      <c r="C33" s="111" t="s">
        <v>347</v>
      </c>
      <c r="D33" s="33"/>
      <c r="E33" s="131">
        <v>148</v>
      </c>
      <c r="F33" s="273">
        <v>29</v>
      </c>
      <c r="G33" s="259">
        <v>25</v>
      </c>
      <c r="H33" s="259">
        <v>16</v>
      </c>
      <c r="I33" s="259">
        <v>16</v>
      </c>
      <c r="J33" s="259">
        <v>2</v>
      </c>
      <c r="K33" s="259">
        <v>20</v>
      </c>
      <c r="L33" s="259">
        <v>0</v>
      </c>
      <c r="M33" s="259">
        <v>0</v>
      </c>
      <c r="N33" s="259">
        <v>0</v>
      </c>
      <c r="O33" s="259">
        <v>0</v>
      </c>
      <c r="P33" s="259">
        <v>151</v>
      </c>
      <c r="Q33" s="260">
        <v>169</v>
      </c>
      <c r="R33" s="165">
        <f t="shared" si="0"/>
        <v>198</v>
      </c>
      <c r="S33" s="166">
        <f t="shared" si="1"/>
        <v>230</v>
      </c>
      <c r="T33" s="196"/>
      <c r="U33" s="616" t="s">
        <v>348</v>
      </c>
      <c r="V33" s="617"/>
    </row>
    <row r="34" spans="2:22" ht="21.75" customHeight="1">
      <c r="B34" s="611"/>
      <c r="C34" s="538" t="s">
        <v>349</v>
      </c>
      <c r="D34" s="539"/>
      <c r="E34" s="131">
        <v>149</v>
      </c>
      <c r="F34" s="273">
        <v>32</v>
      </c>
      <c r="G34" s="259">
        <v>32</v>
      </c>
      <c r="H34" s="259">
        <v>16</v>
      </c>
      <c r="I34" s="259">
        <v>25</v>
      </c>
      <c r="J34" s="259">
        <v>2</v>
      </c>
      <c r="K34" s="259">
        <v>16</v>
      </c>
      <c r="L34" s="259">
        <v>0</v>
      </c>
      <c r="M34" s="259">
        <v>0</v>
      </c>
      <c r="N34" s="259">
        <v>0</v>
      </c>
      <c r="O34" s="259">
        <v>0</v>
      </c>
      <c r="P34" s="259">
        <v>208</v>
      </c>
      <c r="Q34" s="260">
        <v>187</v>
      </c>
      <c r="R34" s="165">
        <f t="shared" si="0"/>
        <v>258</v>
      </c>
      <c r="S34" s="166">
        <f t="shared" si="1"/>
        <v>260</v>
      </c>
      <c r="T34" s="196"/>
      <c r="U34" s="618"/>
      <c r="V34" s="619"/>
    </row>
    <row r="35" spans="2:22" ht="14.25" customHeight="1">
      <c r="B35" s="611"/>
      <c r="C35" s="538" t="s">
        <v>350</v>
      </c>
      <c r="D35" s="553"/>
      <c r="E35" s="131">
        <v>150</v>
      </c>
      <c r="F35" s="273">
        <v>10</v>
      </c>
      <c r="G35" s="259">
        <v>18</v>
      </c>
      <c r="H35" s="259">
        <v>4</v>
      </c>
      <c r="I35" s="259">
        <v>11</v>
      </c>
      <c r="J35" s="259">
        <v>4</v>
      </c>
      <c r="K35" s="259">
        <v>28</v>
      </c>
      <c r="L35" s="259">
        <v>0</v>
      </c>
      <c r="M35" s="259">
        <v>0</v>
      </c>
      <c r="N35" s="259">
        <v>0</v>
      </c>
      <c r="O35" s="259">
        <v>1</v>
      </c>
      <c r="P35" s="259">
        <v>233</v>
      </c>
      <c r="Q35" s="260">
        <v>175</v>
      </c>
      <c r="R35" s="165">
        <f t="shared" si="0"/>
        <v>251</v>
      </c>
      <c r="S35" s="166">
        <f t="shared" si="1"/>
        <v>233</v>
      </c>
      <c r="T35" s="196"/>
      <c r="U35" s="620"/>
      <c r="V35" s="621"/>
    </row>
    <row r="36" spans="2:22" ht="14.25" customHeight="1">
      <c r="B36" s="611"/>
      <c r="C36" s="538" t="s">
        <v>351</v>
      </c>
      <c r="D36" s="553"/>
      <c r="E36" s="131">
        <v>151</v>
      </c>
      <c r="F36" s="273">
        <v>22</v>
      </c>
      <c r="G36" s="259">
        <v>19</v>
      </c>
      <c r="H36" s="259">
        <v>5</v>
      </c>
      <c r="I36" s="259">
        <v>8</v>
      </c>
      <c r="J36" s="259">
        <v>0</v>
      </c>
      <c r="K36" s="259">
        <v>12</v>
      </c>
      <c r="L36" s="259">
        <v>0</v>
      </c>
      <c r="M36" s="259">
        <v>2</v>
      </c>
      <c r="N36" s="259">
        <v>0</v>
      </c>
      <c r="O36" s="259">
        <v>0</v>
      </c>
      <c r="P36" s="259">
        <v>127</v>
      </c>
      <c r="Q36" s="260">
        <v>127</v>
      </c>
      <c r="R36" s="165">
        <f t="shared" si="0"/>
        <v>154</v>
      </c>
      <c r="S36" s="166">
        <f t="shared" si="1"/>
        <v>168</v>
      </c>
      <c r="T36" s="196"/>
      <c r="U36" s="196"/>
      <c r="V36" s="35"/>
    </row>
    <row r="37" spans="2:22" ht="14.25" customHeight="1">
      <c r="B37" s="611"/>
      <c r="C37" s="145" t="s">
        <v>352</v>
      </c>
      <c r="D37" s="128"/>
      <c r="E37" s="147" t="s">
        <v>353</v>
      </c>
      <c r="F37" s="274">
        <v>119</v>
      </c>
      <c r="G37" s="275">
        <v>100</v>
      </c>
      <c r="H37" s="275">
        <v>60</v>
      </c>
      <c r="I37" s="275">
        <v>69</v>
      </c>
      <c r="J37" s="275">
        <v>54</v>
      </c>
      <c r="K37" s="275">
        <v>221</v>
      </c>
      <c r="L37" s="275">
        <v>4</v>
      </c>
      <c r="M37" s="275">
        <v>10</v>
      </c>
      <c r="N37" s="275">
        <v>0</v>
      </c>
      <c r="O37" s="275">
        <v>3</v>
      </c>
      <c r="P37" s="275">
        <v>232</v>
      </c>
      <c r="Q37" s="276">
        <v>233</v>
      </c>
      <c r="R37" s="165">
        <f t="shared" si="0"/>
        <v>469</v>
      </c>
      <c r="S37" s="166">
        <f t="shared" si="1"/>
        <v>636</v>
      </c>
      <c r="T37" s="196"/>
      <c r="U37" s="196"/>
      <c r="V37" s="35"/>
    </row>
    <row r="38" spans="2:22" ht="14.25" customHeight="1">
      <c r="B38" s="612"/>
      <c r="C38" s="547" t="s">
        <v>354</v>
      </c>
      <c r="D38" s="548"/>
      <c r="E38" s="148" t="s">
        <v>355</v>
      </c>
      <c r="F38" s="277">
        <v>14</v>
      </c>
      <c r="G38" s="262">
        <v>5</v>
      </c>
      <c r="H38" s="262">
        <v>13</v>
      </c>
      <c r="I38" s="262">
        <v>5</v>
      </c>
      <c r="J38" s="262">
        <v>5</v>
      </c>
      <c r="K38" s="262">
        <v>48</v>
      </c>
      <c r="L38" s="262">
        <v>0</v>
      </c>
      <c r="M38" s="262">
        <v>5</v>
      </c>
      <c r="N38" s="262">
        <v>0</v>
      </c>
      <c r="O38" s="262">
        <v>0</v>
      </c>
      <c r="P38" s="262">
        <v>128</v>
      </c>
      <c r="Q38" s="263">
        <v>151</v>
      </c>
      <c r="R38" s="173">
        <f t="shared" si="0"/>
        <v>160</v>
      </c>
      <c r="S38" s="174">
        <f t="shared" si="1"/>
        <v>214</v>
      </c>
      <c r="T38" s="196"/>
      <c r="U38" s="196"/>
      <c r="V38" s="35"/>
    </row>
    <row r="39" spans="2:22" ht="14.25" customHeight="1">
      <c r="B39" s="597" t="s">
        <v>356</v>
      </c>
      <c r="C39" s="554" t="s">
        <v>357</v>
      </c>
      <c r="D39" s="555"/>
      <c r="E39" s="77">
        <v>152</v>
      </c>
      <c r="F39" s="255">
        <v>40</v>
      </c>
      <c r="G39" s="256">
        <v>33</v>
      </c>
      <c r="H39" s="256">
        <v>6</v>
      </c>
      <c r="I39" s="256">
        <v>7</v>
      </c>
      <c r="J39" s="256">
        <v>1</v>
      </c>
      <c r="K39" s="256">
        <v>16</v>
      </c>
      <c r="L39" s="256">
        <v>0</v>
      </c>
      <c r="M39" s="256">
        <v>1</v>
      </c>
      <c r="N39" s="256">
        <v>0</v>
      </c>
      <c r="O39" s="256">
        <v>0</v>
      </c>
      <c r="P39" s="256">
        <v>61</v>
      </c>
      <c r="Q39" s="257">
        <v>38</v>
      </c>
      <c r="R39" s="171">
        <f t="shared" si="0"/>
        <v>108</v>
      </c>
      <c r="S39" s="172">
        <f t="shared" si="1"/>
        <v>95</v>
      </c>
      <c r="T39" s="196"/>
      <c r="U39" s="196"/>
      <c r="V39" s="35"/>
    </row>
    <row r="40" spans="2:22" ht="14.25" customHeight="1">
      <c r="B40" s="598"/>
      <c r="C40" s="549" t="s">
        <v>358</v>
      </c>
      <c r="D40" s="550"/>
      <c r="E40" s="69">
        <v>153</v>
      </c>
      <c r="F40" s="258">
        <v>28</v>
      </c>
      <c r="G40" s="259">
        <v>22</v>
      </c>
      <c r="H40" s="259">
        <v>6</v>
      </c>
      <c r="I40" s="259">
        <v>1</v>
      </c>
      <c r="J40" s="259">
        <v>0</v>
      </c>
      <c r="K40" s="259">
        <v>9</v>
      </c>
      <c r="L40" s="259">
        <v>0</v>
      </c>
      <c r="M40" s="259">
        <v>0</v>
      </c>
      <c r="N40" s="259">
        <v>0</v>
      </c>
      <c r="O40" s="259">
        <v>1</v>
      </c>
      <c r="P40" s="259">
        <v>25</v>
      </c>
      <c r="Q40" s="260">
        <v>10</v>
      </c>
      <c r="R40" s="165">
        <f t="shared" si="0"/>
        <v>59</v>
      </c>
      <c r="S40" s="166">
        <f t="shared" si="1"/>
        <v>43</v>
      </c>
      <c r="T40" s="196"/>
      <c r="U40" s="196"/>
      <c r="V40" s="35"/>
    </row>
    <row r="41" spans="2:22" ht="14.25" customHeight="1">
      <c r="B41" s="598"/>
      <c r="C41" s="537" t="s">
        <v>359</v>
      </c>
      <c r="D41" s="390"/>
      <c r="E41" s="70" t="s">
        <v>360</v>
      </c>
      <c r="F41" s="258">
        <v>130</v>
      </c>
      <c r="G41" s="259">
        <v>89</v>
      </c>
      <c r="H41" s="259">
        <v>175</v>
      </c>
      <c r="I41" s="259">
        <v>185</v>
      </c>
      <c r="J41" s="259">
        <v>55</v>
      </c>
      <c r="K41" s="259">
        <v>242</v>
      </c>
      <c r="L41" s="259">
        <v>2</v>
      </c>
      <c r="M41" s="259">
        <v>19</v>
      </c>
      <c r="N41" s="259">
        <v>0</v>
      </c>
      <c r="O41" s="259">
        <v>5</v>
      </c>
      <c r="P41" s="259">
        <v>398</v>
      </c>
      <c r="Q41" s="260">
        <v>401</v>
      </c>
      <c r="R41" s="165">
        <f t="shared" si="0"/>
        <v>760</v>
      </c>
      <c r="S41" s="166">
        <f t="shared" si="1"/>
        <v>941</v>
      </c>
      <c r="T41" s="196"/>
      <c r="U41" s="196"/>
      <c r="V41" s="35"/>
    </row>
    <row r="42" spans="2:22" ht="14.25" customHeight="1">
      <c r="B42" s="598"/>
      <c r="C42" s="563" t="s">
        <v>361</v>
      </c>
      <c r="D42" s="569"/>
      <c r="E42" s="70">
        <v>154</v>
      </c>
      <c r="F42" s="258">
        <v>8</v>
      </c>
      <c r="G42" s="259">
        <v>9</v>
      </c>
      <c r="H42" s="259">
        <v>16</v>
      </c>
      <c r="I42" s="259">
        <v>13</v>
      </c>
      <c r="J42" s="259">
        <v>2</v>
      </c>
      <c r="K42" s="259">
        <v>16</v>
      </c>
      <c r="L42" s="259">
        <v>0</v>
      </c>
      <c r="M42" s="259">
        <v>2</v>
      </c>
      <c r="N42" s="259">
        <v>0</v>
      </c>
      <c r="O42" s="259">
        <v>0</v>
      </c>
      <c r="P42" s="259">
        <v>40</v>
      </c>
      <c r="Q42" s="260">
        <v>29</v>
      </c>
      <c r="R42" s="165">
        <f t="shared" si="0"/>
        <v>66</v>
      </c>
      <c r="S42" s="166">
        <f t="shared" si="1"/>
        <v>69</v>
      </c>
      <c r="T42" s="196"/>
      <c r="U42" s="196"/>
      <c r="V42" s="35"/>
    </row>
    <row r="43" spans="2:22" ht="14.25" customHeight="1">
      <c r="B43" s="598"/>
      <c r="C43" s="563" t="s">
        <v>362</v>
      </c>
      <c r="D43" s="564"/>
      <c r="E43" s="69">
        <v>155</v>
      </c>
      <c r="F43" s="258">
        <v>1</v>
      </c>
      <c r="G43" s="259">
        <v>1</v>
      </c>
      <c r="H43" s="259">
        <v>0</v>
      </c>
      <c r="I43" s="259">
        <v>0</v>
      </c>
      <c r="J43" s="259">
        <v>0</v>
      </c>
      <c r="K43" s="275">
        <v>0</v>
      </c>
      <c r="L43" s="259">
        <v>0</v>
      </c>
      <c r="M43" s="275">
        <v>0</v>
      </c>
      <c r="N43" s="259">
        <v>0</v>
      </c>
      <c r="O43" s="275">
        <v>0</v>
      </c>
      <c r="P43" s="275">
        <v>1</v>
      </c>
      <c r="Q43" s="276">
        <v>3</v>
      </c>
      <c r="R43" s="165">
        <f t="shared" si="0"/>
        <v>2</v>
      </c>
      <c r="S43" s="166">
        <f t="shared" si="1"/>
        <v>4</v>
      </c>
      <c r="T43" s="196"/>
      <c r="U43" s="196"/>
      <c r="V43" s="35"/>
    </row>
    <row r="44" spans="2:22" ht="14.25" customHeight="1">
      <c r="B44" s="599"/>
      <c r="C44" s="608" t="s">
        <v>363</v>
      </c>
      <c r="D44" s="609"/>
      <c r="E44" s="110" t="s">
        <v>364</v>
      </c>
      <c r="F44" s="175"/>
      <c r="G44" s="176"/>
      <c r="H44" s="176"/>
      <c r="I44" s="176"/>
      <c r="J44" s="177"/>
      <c r="K44" s="262">
        <v>54</v>
      </c>
      <c r="L44" s="178"/>
      <c r="M44" s="262">
        <v>0</v>
      </c>
      <c r="N44" s="178"/>
      <c r="O44" s="262">
        <v>0</v>
      </c>
      <c r="P44" s="179"/>
      <c r="Q44" s="180"/>
      <c r="R44" s="181"/>
      <c r="S44" s="174">
        <f>G44+I44+K44+M44+O44+Q44</f>
        <v>54</v>
      </c>
      <c r="T44" s="196"/>
      <c r="U44" s="196"/>
      <c r="V44" s="35"/>
    </row>
    <row r="45" spans="2:22" ht="27.75" customHeight="1">
      <c r="B45" s="43" t="s">
        <v>87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600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2"/>
      <c r="T46" s="213"/>
      <c r="U46" s="213"/>
      <c r="V46" s="48"/>
    </row>
    <row r="47" spans="2:22" ht="33" customHeight="1">
      <c r="B47" s="603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5"/>
      <c r="T47" s="213"/>
      <c r="U47" s="213"/>
      <c r="V47" s="48"/>
    </row>
    <row r="48" spans="2:22" ht="9" customHeight="1">
      <c r="B48" s="606"/>
      <c r="C48" s="607"/>
      <c r="D48" s="607"/>
      <c r="E48" s="607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208"/>
      <c r="U48" s="208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365</v>
      </c>
    </row>
    <row r="2" spans="2:17" ht="33" customHeight="1">
      <c r="B2" s="43" t="s">
        <v>366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68"/>
      <c r="C3" s="523"/>
      <c r="D3" s="666"/>
      <c r="E3" s="655"/>
      <c r="F3" s="472" t="s">
        <v>23</v>
      </c>
      <c r="G3" s="663" t="s">
        <v>257</v>
      </c>
      <c r="H3" s="475" t="s">
        <v>367</v>
      </c>
      <c r="I3" s="476"/>
      <c r="J3" s="476"/>
      <c r="K3" s="476"/>
      <c r="L3" s="476"/>
      <c r="M3" s="476"/>
      <c r="N3" s="477"/>
      <c r="O3" s="25"/>
      <c r="P3" s="25"/>
      <c r="Q3" s="25"/>
    </row>
    <row r="4" spans="2:17" ht="15" customHeight="1" hidden="1">
      <c r="B4" s="682"/>
      <c r="C4" s="664"/>
      <c r="D4" s="667"/>
      <c r="E4" s="657"/>
      <c r="F4" s="662"/>
      <c r="G4" s="663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70"/>
      <c r="C5" s="683"/>
      <c r="D5" s="668"/>
      <c r="E5" s="659"/>
      <c r="F5" s="473"/>
      <c r="G5" s="663"/>
      <c r="H5" s="4" t="s">
        <v>368</v>
      </c>
      <c r="I5" s="4" t="s">
        <v>369</v>
      </c>
      <c r="J5" s="2" t="s">
        <v>370</v>
      </c>
      <c r="K5" s="460" t="s">
        <v>371</v>
      </c>
      <c r="L5" s="461"/>
      <c r="M5" s="460" t="s">
        <v>372</v>
      </c>
      <c r="N5" s="461"/>
      <c r="O5" s="6"/>
      <c r="P5" s="6"/>
      <c r="Q5" s="6"/>
    </row>
    <row r="6" spans="2:17" ht="24" customHeight="1" hidden="1">
      <c r="B6" s="60" t="s">
        <v>27</v>
      </c>
      <c r="C6" s="61"/>
      <c r="D6" s="62"/>
      <c r="E6" s="62"/>
      <c r="F6" s="4" t="s">
        <v>28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373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16"/>
      <c r="P7" s="216"/>
      <c r="Q7" s="26"/>
    </row>
    <row r="8" spans="2:17" ht="25.5" customHeight="1" hidden="1">
      <c r="B8" s="63" t="s">
        <v>374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16"/>
      <c r="P8" s="216"/>
      <c r="Q8" s="26"/>
    </row>
    <row r="9" spans="2:17" ht="25.5" customHeight="1" hidden="1">
      <c r="B9" s="63" t="s">
        <v>375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16"/>
      <c r="P9" s="216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16"/>
      <c r="P10" s="216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16"/>
      <c r="P11" s="216"/>
      <c r="Q11" s="26"/>
    </row>
    <row r="12" spans="2:17" ht="15.75" customHeight="1">
      <c r="B12" s="684" t="s">
        <v>376</v>
      </c>
      <c r="C12" s="685"/>
      <c r="D12" s="685"/>
      <c r="E12" s="686"/>
      <c r="F12" s="4" t="s">
        <v>28</v>
      </c>
      <c r="G12" s="4">
        <v>1</v>
      </c>
      <c r="H12" s="4">
        <v>2</v>
      </c>
      <c r="I12" s="4">
        <v>3</v>
      </c>
      <c r="J12" s="4">
        <v>4</v>
      </c>
      <c r="K12" s="460">
        <v>5</v>
      </c>
      <c r="L12" s="461"/>
      <c r="M12" s="460">
        <v>6</v>
      </c>
      <c r="N12" s="461"/>
      <c r="O12" s="6"/>
      <c r="P12" s="25"/>
      <c r="Q12" s="217" t="s">
        <v>29</v>
      </c>
    </row>
    <row r="13" spans="2:17" ht="30.75" customHeight="1">
      <c r="B13" s="462" t="s">
        <v>377</v>
      </c>
      <c r="C13" s="465"/>
      <c r="D13" s="687"/>
      <c r="E13" s="665"/>
      <c r="F13" s="4">
        <v>172</v>
      </c>
      <c r="G13" s="250">
        <v>1</v>
      </c>
      <c r="H13" s="250">
        <v>1</v>
      </c>
      <c r="I13" s="250">
        <v>0</v>
      </c>
      <c r="J13" s="250">
        <v>0</v>
      </c>
      <c r="K13" s="515">
        <v>0</v>
      </c>
      <c r="L13" s="517"/>
      <c r="M13" s="515">
        <v>0</v>
      </c>
      <c r="N13" s="517"/>
      <c r="O13" s="26"/>
      <c r="P13" s="129" t="str">
        <f aca="true" t="shared" si="0" ref="P13:P18">IF(G13=SUM(H13:N13),"ok","chyba")</f>
        <v>ok</v>
      </c>
      <c r="Q13" s="63" t="s">
        <v>378</v>
      </c>
    </row>
    <row r="14" spans="2:17" ht="30.75" customHeight="1">
      <c r="B14" s="462" t="s">
        <v>379</v>
      </c>
      <c r="C14" s="465"/>
      <c r="D14" s="465"/>
      <c r="E14" s="665"/>
      <c r="F14" s="4">
        <v>173</v>
      </c>
      <c r="G14" s="250">
        <v>0</v>
      </c>
      <c r="H14" s="250">
        <v>0</v>
      </c>
      <c r="I14" s="250">
        <v>0</v>
      </c>
      <c r="J14" s="250">
        <v>0</v>
      </c>
      <c r="K14" s="515">
        <v>0</v>
      </c>
      <c r="L14" s="517"/>
      <c r="M14" s="515">
        <v>0</v>
      </c>
      <c r="N14" s="517"/>
      <c r="O14" s="6"/>
      <c r="P14" s="129" t="str">
        <f t="shared" si="0"/>
        <v>ok</v>
      </c>
      <c r="Q14" s="63" t="s">
        <v>380</v>
      </c>
    </row>
    <row r="15" spans="2:17" ht="30.75" customHeight="1">
      <c r="B15" s="462" t="s">
        <v>381</v>
      </c>
      <c r="C15" s="465"/>
      <c r="D15" s="465"/>
      <c r="E15" s="665"/>
      <c r="F15" s="4">
        <v>174</v>
      </c>
      <c r="G15" s="250">
        <v>1</v>
      </c>
      <c r="H15" s="250">
        <v>1</v>
      </c>
      <c r="I15" s="250">
        <v>0</v>
      </c>
      <c r="J15" s="250">
        <v>0</v>
      </c>
      <c r="K15" s="515">
        <v>0</v>
      </c>
      <c r="L15" s="517"/>
      <c r="M15" s="515">
        <v>0</v>
      </c>
      <c r="N15" s="517"/>
      <c r="O15" s="6"/>
      <c r="P15" s="129" t="str">
        <f t="shared" si="0"/>
        <v>ok</v>
      </c>
      <c r="Q15" s="63" t="s">
        <v>382</v>
      </c>
    </row>
    <row r="16" spans="2:17" ht="30.75" customHeight="1">
      <c r="B16" s="462" t="s">
        <v>383</v>
      </c>
      <c r="C16" s="465"/>
      <c r="D16" s="465"/>
      <c r="E16" s="665"/>
      <c r="F16" s="4">
        <v>175</v>
      </c>
      <c r="G16" s="250">
        <v>48</v>
      </c>
      <c r="H16" s="250">
        <v>43</v>
      </c>
      <c r="I16" s="250">
        <v>5</v>
      </c>
      <c r="J16" s="250">
        <v>0</v>
      </c>
      <c r="K16" s="515">
        <v>0</v>
      </c>
      <c r="L16" s="517"/>
      <c r="M16" s="515">
        <v>0</v>
      </c>
      <c r="N16" s="517"/>
      <c r="O16" s="6"/>
      <c r="P16" s="129" t="str">
        <f t="shared" si="0"/>
        <v>ok</v>
      </c>
      <c r="Q16" s="63" t="s">
        <v>384</v>
      </c>
    </row>
    <row r="17" spans="2:17" ht="30.75" customHeight="1">
      <c r="B17" s="462" t="s">
        <v>385</v>
      </c>
      <c r="C17" s="465"/>
      <c r="D17" s="465"/>
      <c r="E17" s="665"/>
      <c r="F17" s="4">
        <v>176</v>
      </c>
      <c r="G17" s="250">
        <v>101</v>
      </c>
      <c r="H17" s="250">
        <v>62</v>
      </c>
      <c r="I17" s="250">
        <v>21</v>
      </c>
      <c r="J17" s="250">
        <v>18</v>
      </c>
      <c r="K17" s="515">
        <v>0</v>
      </c>
      <c r="L17" s="517"/>
      <c r="M17" s="515">
        <v>0</v>
      </c>
      <c r="N17" s="517"/>
      <c r="O17" s="6"/>
      <c r="P17" s="129" t="str">
        <f t="shared" si="0"/>
        <v>ok</v>
      </c>
      <c r="Q17" s="63" t="s">
        <v>386</v>
      </c>
    </row>
    <row r="18" spans="2:17" ht="30.75" customHeight="1">
      <c r="B18" s="462" t="s">
        <v>387</v>
      </c>
      <c r="C18" s="465"/>
      <c r="D18" s="465"/>
      <c r="E18" s="665"/>
      <c r="F18" s="4" t="s">
        <v>388</v>
      </c>
      <c r="G18" s="250">
        <v>0</v>
      </c>
      <c r="H18" s="250">
        <v>0</v>
      </c>
      <c r="I18" s="250">
        <v>0</v>
      </c>
      <c r="J18" s="250">
        <v>0</v>
      </c>
      <c r="K18" s="515">
        <v>0</v>
      </c>
      <c r="L18" s="517"/>
      <c r="M18" s="515">
        <v>0</v>
      </c>
      <c r="N18" s="517"/>
      <c r="O18" s="6"/>
      <c r="P18" s="129" t="str">
        <f t="shared" si="0"/>
        <v>ok</v>
      </c>
      <c r="Q18" s="63" t="s">
        <v>389</v>
      </c>
    </row>
    <row r="19" spans="2:17" ht="30.75" customHeight="1">
      <c r="B19" s="462" t="s">
        <v>390</v>
      </c>
      <c r="C19" s="465"/>
      <c r="D19" s="465"/>
      <c r="E19" s="665"/>
      <c r="F19" s="4" t="s">
        <v>391</v>
      </c>
      <c r="G19" s="250">
        <v>1</v>
      </c>
      <c r="H19" s="250">
        <v>1</v>
      </c>
      <c r="I19" s="250">
        <v>0</v>
      </c>
      <c r="J19" s="250">
        <v>0</v>
      </c>
      <c r="K19" s="520" t="s">
        <v>31</v>
      </c>
      <c r="L19" s="521"/>
      <c r="M19" s="520" t="s">
        <v>31</v>
      </c>
      <c r="N19" s="521"/>
      <c r="O19" s="6"/>
      <c r="P19" s="129" t="str">
        <f>IF(G19=SUM(H19:J19),"ok","chyba")</f>
        <v>ok</v>
      </c>
      <c r="Q19" s="63" t="s">
        <v>392</v>
      </c>
    </row>
    <row r="20" spans="2:17" ht="30.75" customHeight="1">
      <c r="B20" s="462" t="s">
        <v>393</v>
      </c>
      <c r="C20" s="465"/>
      <c r="D20" s="465"/>
      <c r="E20" s="665"/>
      <c r="F20" s="4" t="s">
        <v>394</v>
      </c>
      <c r="G20" s="250">
        <v>0</v>
      </c>
      <c r="H20" s="197" t="s">
        <v>31</v>
      </c>
      <c r="I20" s="197" t="s">
        <v>31</v>
      </c>
      <c r="J20" s="197" t="s">
        <v>31</v>
      </c>
      <c r="K20" s="515">
        <v>0</v>
      </c>
      <c r="L20" s="517"/>
      <c r="M20" s="515">
        <v>0</v>
      </c>
      <c r="N20" s="517"/>
      <c r="O20" s="6"/>
      <c r="P20" s="129" t="str">
        <f>IF(G20=SUM(K20:N20),"ok","chyba")</f>
        <v>ok</v>
      </c>
      <c r="Q20" s="63" t="s">
        <v>395</v>
      </c>
    </row>
    <row r="21" spans="2:17" ht="30.75" customHeight="1">
      <c r="B21" s="462" t="s">
        <v>396</v>
      </c>
      <c r="C21" s="465"/>
      <c r="D21" s="465"/>
      <c r="E21" s="665"/>
      <c r="F21" s="4" t="s">
        <v>397</v>
      </c>
      <c r="G21" s="250">
        <v>0</v>
      </c>
      <c r="H21" s="197" t="s">
        <v>31</v>
      </c>
      <c r="I21" s="197" t="s">
        <v>31</v>
      </c>
      <c r="J21" s="250">
        <v>0</v>
      </c>
      <c r="K21" s="515">
        <v>0</v>
      </c>
      <c r="L21" s="517"/>
      <c r="M21" s="515">
        <v>0</v>
      </c>
      <c r="N21" s="517"/>
      <c r="O21" s="6"/>
      <c r="P21" s="129" t="str">
        <f>IF(G21=SUM(J21:N21),"ok","chyba")</f>
        <v>ok</v>
      </c>
      <c r="Q21" s="63" t="s">
        <v>398</v>
      </c>
    </row>
    <row r="22" spans="2:17" ht="30.75" customHeight="1">
      <c r="B22" s="462" t="s">
        <v>399</v>
      </c>
      <c r="C22" s="465"/>
      <c r="D22" s="465"/>
      <c r="E22" s="665"/>
      <c r="F22" s="4" t="s">
        <v>400</v>
      </c>
      <c r="G22" s="250">
        <v>0</v>
      </c>
      <c r="H22" s="197" t="s">
        <v>31</v>
      </c>
      <c r="I22" s="197" t="s">
        <v>31</v>
      </c>
      <c r="J22" s="250">
        <v>0</v>
      </c>
      <c r="K22" s="515">
        <v>0</v>
      </c>
      <c r="L22" s="517"/>
      <c r="M22" s="515">
        <v>0</v>
      </c>
      <c r="N22" s="517"/>
      <c r="O22" s="6"/>
      <c r="P22" s="129" t="str">
        <f>IF(G22=SUM(J22:N22),"ok","chyba")</f>
        <v>ok</v>
      </c>
      <c r="Q22" s="63" t="s">
        <v>401</v>
      </c>
    </row>
    <row r="23" spans="2:17" ht="30.75" customHeight="1">
      <c r="B23" s="462" t="s">
        <v>402</v>
      </c>
      <c r="C23" s="465"/>
      <c r="D23" s="465"/>
      <c r="E23" s="665"/>
      <c r="F23" s="4" t="s">
        <v>403</v>
      </c>
      <c r="G23" s="250">
        <v>0</v>
      </c>
      <c r="H23" s="197" t="s">
        <v>31</v>
      </c>
      <c r="I23" s="197" t="s">
        <v>31</v>
      </c>
      <c r="J23" s="250">
        <v>0</v>
      </c>
      <c r="K23" s="515">
        <v>0</v>
      </c>
      <c r="L23" s="517"/>
      <c r="M23" s="515">
        <v>0</v>
      </c>
      <c r="N23" s="517"/>
      <c r="O23" s="26"/>
      <c r="P23" s="129" t="str">
        <f>IF(G23=SUM(J23:N23),"ok","chyba")</f>
        <v>ok</v>
      </c>
      <c r="Q23" s="63" t="s">
        <v>404</v>
      </c>
    </row>
    <row r="24" spans="2:17" ht="30.75" customHeight="1">
      <c r="B24" s="462" t="s">
        <v>405</v>
      </c>
      <c r="C24" s="465"/>
      <c r="D24" s="465"/>
      <c r="E24" s="665"/>
      <c r="F24" s="4" t="s">
        <v>406</v>
      </c>
      <c r="G24" s="250">
        <v>1</v>
      </c>
      <c r="H24" s="250">
        <v>1</v>
      </c>
      <c r="I24" s="250">
        <v>0</v>
      </c>
      <c r="J24" s="250">
        <v>0</v>
      </c>
      <c r="K24" s="520" t="s">
        <v>31</v>
      </c>
      <c r="L24" s="521"/>
      <c r="M24" s="520" t="s">
        <v>31</v>
      </c>
      <c r="N24" s="521"/>
      <c r="O24" s="26"/>
      <c r="P24" s="129" t="str">
        <f>IF(G24=SUM(H24:J24),"ok","chyba")</f>
        <v>ok</v>
      </c>
      <c r="Q24" s="63" t="s">
        <v>407</v>
      </c>
    </row>
    <row r="25" spans="2:17" ht="30.75" customHeight="1">
      <c r="B25" s="462" t="s">
        <v>408</v>
      </c>
      <c r="C25" s="465"/>
      <c r="D25" s="465"/>
      <c r="E25" s="665"/>
      <c r="F25" s="4" t="s">
        <v>409</v>
      </c>
      <c r="G25" s="250">
        <v>0</v>
      </c>
      <c r="H25" s="250">
        <v>0</v>
      </c>
      <c r="I25" s="250">
        <v>0</v>
      </c>
      <c r="J25" s="250">
        <v>0</v>
      </c>
      <c r="K25" s="520" t="s">
        <v>31</v>
      </c>
      <c r="L25" s="521"/>
      <c r="M25" s="520" t="s">
        <v>31</v>
      </c>
      <c r="N25" s="521"/>
      <c r="O25" s="26"/>
      <c r="P25" s="129" t="str">
        <f>IF(G25=SUM(H25:J25),"ok","chyba")</f>
        <v>ok</v>
      </c>
      <c r="Q25" s="63" t="s">
        <v>410</v>
      </c>
    </row>
    <row r="26" spans="2:17" ht="30.75" customHeight="1">
      <c r="B26" s="462" t="s">
        <v>411</v>
      </c>
      <c r="C26" s="465"/>
      <c r="D26" s="465"/>
      <c r="E26" s="665"/>
      <c r="F26" s="4" t="s">
        <v>412</v>
      </c>
      <c r="G26" s="250">
        <v>0</v>
      </c>
      <c r="H26" s="250">
        <v>0</v>
      </c>
      <c r="I26" s="250">
        <v>0</v>
      </c>
      <c r="J26" s="250">
        <v>0</v>
      </c>
      <c r="K26" s="520" t="s">
        <v>31</v>
      </c>
      <c r="L26" s="521"/>
      <c r="M26" s="520" t="s">
        <v>31</v>
      </c>
      <c r="N26" s="521"/>
      <c r="O26" s="26"/>
      <c r="P26" s="129" t="str">
        <f>IF(G26=SUM(H26:J26),"ok","chyba")</f>
        <v>ok</v>
      </c>
      <c r="Q26" s="63" t="s">
        <v>413</v>
      </c>
    </row>
    <row r="27" spans="2:17" ht="23.25" customHeight="1" hidden="1">
      <c r="B27" s="52" t="s">
        <v>414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18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18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18"/>
      <c r="Q29" s="26"/>
    </row>
    <row r="30" spans="2:17" ht="29.25" customHeight="1">
      <c r="B30" s="43" t="s">
        <v>415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468"/>
      <c r="C31" s="523"/>
      <c r="D31" s="666"/>
      <c r="E31" s="655"/>
      <c r="F31" s="472" t="s">
        <v>23</v>
      </c>
      <c r="G31" s="468" t="s">
        <v>61</v>
      </c>
      <c r="H31" s="655"/>
      <c r="I31" s="663" t="s">
        <v>416</v>
      </c>
      <c r="J31" s="663"/>
      <c r="K31" s="663"/>
      <c r="L31" s="523" t="s">
        <v>417</v>
      </c>
      <c r="M31" s="523"/>
      <c r="N31" s="469"/>
      <c r="O31" s="25"/>
      <c r="P31" s="34"/>
      <c r="Q31" s="25"/>
    </row>
    <row r="32" spans="2:17" ht="28.5" customHeight="1">
      <c r="B32" s="656"/>
      <c r="C32" s="667"/>
      <c r="D32" s="667"/>
      <c r="E32" s="657"/>
      <c r="F32" s="653"/>
      <c r="G32" s="656"/>
      <c r="H32" s="657"/>
      <c r="I32" s="663"/>
      <c r="J32" s="663"/>
      <c r="K32" s="663"/>
      <c r="L32" s="664"/>
      <c r="M32" s="664"/>
      <c r="N32" s="681"/>
      <c r="O32" s="25"/>
      <c r="P32" s="34"/>
      <c r="Q32" s="25"/>
    </row>
    <row r="33" spans="2:17" ht="2.25" customHeight="1" hidden="1">
      <c r="B33" s="658"/>
      <c r="C33" s="668"/>
      <c r="D33" s="668"/>
      <c r="E33" s="659"/>
      <c r="F33" s="654"/>
      <c r="G33" s="658"/>
      <c r="H33" s="659"/>
      <c r="I33" s="663"/>
      <c r="J33" s="663"/>
      <c r="K33" s="663"/>
      <c r="L33" s="102"/>
      <c r="M33" s="102"/>
      <c r="N33" s="68"/>
      <c r="O33" s="41"/>
      <c r="P33" s="34"/>
      <c r="Q33" s="41"/>
    </row>
    <row r="34" spans="2:17" ht="24.75" customHeight="1">
      <c r="B34" s="380" t="s">
        <v>27</v>
      </c>
      <c r="C34" s="381"/>
      <c r="D34" s="689"/>
      <c r="E34" s="66"/>
      <c r="F34" s="65" t="s">
        <v>28</v>
      </c>
      <c r="G34" s="395">
        <v>1</v>
      </c>
      <c r="H34" s="397"/>
      <c r="I34" s="472">
        <v>2</v>
      </c>
      <c r="J34" s="647"/>
      <c r="K34" s="648"/>
      <c r="L34" s="475">
        <v>3</v>
      </c>
      <c r="M34" s="476"/>
      <c r="N34" s="522"/>
      <c r="O34" s="41"/>
      <c r="P34" s="34"/>
      <c r="Q34" s="41"/>
    </row>
    <row r="35" spans="2:17" ht="36.75" customHeight="1">
      <c r="B35" s="489" t="s">
        <v>418</v>
      </c>
      <c r="C35" s="490"/>
      <c r="D35" s="513"/>
      <c r="E35" s="514"/>
      <c r="F35" s="4">
        <v>181</v>
      </c>
      <c r="G35" s="679">
        <v>2681</v>
      </c>
      <c r="H35" s="680"/>
      <c r="I35" s="676">
        <v>584</v>
      </c>
      <c r="J35" s="677"/>
      <c r="K35" s="678"/>
      <c r="L35" s="679">
        <v>289.9</v>
      </c>
      <c r="M35" s="688"/>
      <c r="N35" s="522"/>
      <c r="O35" s="41"/>
      <c r="P35" s="34"/>
      <c r="Q35" s="41"/>
    </row>
    <row r="36" spans="2:17" ht="36.75" customHeight="1">
      <c r="B36" s="489" t="s">
        <v>419</v>
      </c>
      <c r="C36" s="490"/>
      <c r="D36" s="513"/>
      <c r="E36" s="514"/>
      <c r="F36" s="4" t="s">
        <v>420</v>
      </c>
      <c r="G36" s="669">
        <v>2563.9575</v>
      </c>
      <c r="H36" s="670"/>
      <c r="I36" s="674">
        <v>517.323</v>
      </c>
      <c r="J36" s="675"/>
      <c r="K36" s="675"/>
      <c r="L36" s="671">
        <v>178.3395</v>
      </c>
      <c r="M36" s="672"/>
      <c r="N36" s="673"/>
      <c r="O36" s="41"/>
      <c r="P36" s="34"/>
      <c r="Q36" s="219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64"/>
      <c r="D42" s="25"/>
      <c r="E42" s="664"/>
      <c r="F42" s="25"/>
      <c r="G42" s="664"/>
      <c r="H42" s="25"/>
      <c r="I42" s="664"/>
      <c r="J42" s="25"/>
      <c r="K42" s="664"/>
      <c r="L42" s="25"/>
      <c r="M42" s="25"/>
      <c r="N42" s="664"/>
      <c r="O42" s="25"/>
      <c r="P42" s="34"/>
      <c r="Q42" s="42"/>
    </row>
    <row r="43" spans="2:17" s="7" customFormat="1" ht="48.75" customHeight="1">
      <c r="B43" s="25"/>
      <c r="C43" s="664"/>
      <c r="D43" s="25"/>
      <c r="E43" s="664"/>
      <c r="F43" s="25"/>
      <c r="G43" s="664"/>
      <c r="H43" s="25"/>
      <c r="I43" s="664"/>
      <c r="J43" s="25"/>
      <c r="K43" s="664"/>
      <c r="L43" s="25"/>
      <c r="M43" s="25"/>
      <c r="N43" s="664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60"/>
      <c r="C50" s="660"/>
      <c r="D50" s="661"/>
      <c r="E50" s="661"/>
      <c r="F50" s="661"/>
      <c r="G50" s="661"/>
      <c r="H50" s="661"/>
      <c r="I50" s="661"/>
      <c r="J50" s="661"/>
      <c r="K50" s="661"/>
      <c r="L50" s="661"/>
      <c r="M50" s="661"/>
      <c r="N50" s="661"/>
      <c r="O50" s="39"/>
      <c r="P50" s="39"/>
      <c r="Q50" s="39"/>
    </row>
    <row r="51" spans="2:17" ht="39.75" customHeight="1">
      <c r="B51" s="115" t="s">
        <v>87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49"/>
      <c r="C52" s="650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2"/>
      <c r="O52" s="106"/>
      <c r="P52" s="106"/>
      <c r="Q52" s="42"/>
    </row>
    <row r="53" spans="2:17" ht="9" customHeight="1">
      <c r="B53" s="660"/>
      <c r="C53" s="660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39"/>
      <c r="P53" s="39"/>
      <c r="Q53" s="24"/>
    </row>
  </sheetData>
  <sheetProtection/>
  <mergeCells count="77"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53:N53"/>
    <mergeCell ref="B20:E20"/>
    <mergeCell ref="B23:E23"/>
    <mergeCell ref="C42:C43"/>
    <mergeCell ref="L35:N35"/>
    <mergeCell ref="G34:H34"/>
    <mergeCell ref="B34:D34"/>
    <mergeCell ref="B21:E21"/>
    <mergeCell ref="B35:E35"/>
    <mergeCell ref="I31:K33"/>
    <mergeCell ref="L31:N32"/>
    <mergeCell ref="K22:L22"/>
    <mergeCell ref="K25:L25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1:E33"/>
    <mergeCell ref="G36:H36"/>
    <mergeCell ref="L36:N36"/>
    <mergeCell ref="B25:E25"/>
    <mergeCell ref="I36:K36"/>
    <mergeCell ref="I35:K35"/>
    <mergeCell ref="G35:H35"/>
    <mergeCell ref="B36:E36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I34:K34"/>
    <mergeCell ref="K26:L26"/>
    <mergeCell ref="L34:N34"/>
    <mergeCell ref="K24:L24"/>
    <mergeCell ref="M17:N17"/>
    <mergeCell ref="B52:N52"/>
    <mergeCell ref="F31:F33"/>
    <mergeCell ref="G31:H33"/>
    <mergeCell ref="K20:L20"/>
    <mergeCell ref="B50:N50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8">
      <selection activeCell="A13" sqref="A13"/>
    </sheetView>
  </sheetViews>
  <sheetFormatPr defaultColWidth="9.00390625" defaultRowHeight="15" customHeight="1"/>
  <cols>
    <col min="1" max="1" width="112.125" style="98" customWidth="1"/>
    <col min="2" max="4" width="9.625" style="0" customWidth="1"/>
  </cols>
  <sheetData>
    <row r="1" ht="15.75" customHeight="1">
      <c r="A1" s="92" t="s">
        <v>421</v>
      </c>
    </row>
    <row r="2" ht="18" customHeight="1">
      <c r="A2" s="93"/>
    </row>
    <row r="3" ht="18" customHeight="1">
      <c r="A3" s="93" t="s">
        <v>422</v>
      </c>
    </row>
    <row r="4" ht="18" customHeight="1">
      <c r="A4" s="93"/>
    </row>
    <row r="5" ht="15" customHeight="1">
      <c r="A5" s="94"/>
    </row>
    <row r="6" ht="15.75" customHeight="1">
      <c r="A6" s="316" t="s">
        <v>22</v>
      </c>
    </row>
    <row r="7" ht="15" customHeight="1">
      <c r="A7" s="317" t="s">
        <v>566</v>
      </c>
    </row>
    <row r="8" ht="15" customHeight="1">
      <c r="A8" s="317" t="s">
        <v>567</v>
      </c>
    </row>
    <row r="9" ht="15" customHeight="1">
      <c r="A9" s="317" t="s">
        <v>423</v>
      </c>
    </row>
    <row r="10" spans="1:4" ht="15" customHeight="1">
      <c r="A10" s="317" t="s">
        <v>568</v>
      </c>
      <c r="D10" s="96"/>
    </row>
    <row r="11" ht="15" customHeight="1">
      <c r="A11" s="317" t="s">
        <v>569</v>
      </c>
    </row>
    <row r="12" ht="15" customHeight="1">
      <c r="A12" s="317" t="s">
        <v>570</v>
      </c>
    </row>
    <row r="13" ht="15" customHeight="1">
      <c r="A13" s="317" t="s">
        <v>571</v>
      </c>
    </row>
    <row r="14" ht="15" customHeight="1">
      <c r="A14" s="317" t="s">
        <v>424</v>
      </c>
    </row>
    <row r="15" ht="15" customHeight="1">
      <c r="A15" s="317" t="s">
        <v>425</v>
      </c>
    </row>
    <row r="16" ht="15" customHeight="1">
      <c r="A16" s="317" t="s">
        <v>572</v>
      </c>
    </row>
    <row r="17" ht="15" customHeight="1">
      <c r="A17" s="317" t="s">
        <v>426</v>
      </c>
    </row>
    <row r="18" ht="15" customHeight="1">
      <c r="A18" s="317" t="s">
        <v>427</v>
      </c>
    </row>
    <row r="19" ht="15" customHeight="1">
      <c r="A19" s="317" t="s">
        <v>573</v>
      </c>
    </row>
    <row r="20" ht="15" customHeight="1">
      <c r="A20" s="317" t="s">
        <v>574</v>
      </c>
    </row>
    <row r="21" ht="15" customHeight="1">
      <c r="A21" s="317"/>
    </row>
    <row r="22" ht="15" customHeight="1">
      <c r="A22" s="317"/>
    </row>
    <row r="23" ht="15" customHeight="1">
      <c r="A23" s="318" t="s">
        <v>428</v>
      </c>
    </row>
    <row r="24" ht="15" customHeight="1">
      <c r="A24" s="317" t="s">
        <v>575</v>
      </c>
    </row>
    <row r="25" ht="15.75" customHeight="1">
      <c r="A25" s="317" t="s">
        <v>429</v>
      </c>
    </row>
    <row r="26" ht="15" customHeight="1">
      <c r="A26" s="317" t="s">
        <v>576</v>
      </c>
    </row>
    <row r="27" ht="15" customHeight="1">
      <c r="A27" s="317" t="s">
        <v>577</v>
      </c>
    </row>
    <row r="28" ht="15" customHeight="1">
      <c r="A28" s="317" t="s">
        <v>578</v>
      </c>
    </row>
    <row r="29" ht="15" customHeight="1">
      <c r="A29" s="317" t="s">
        <v>579</v>
      </c>
    </row>
    <row r="30" ht="15" customHeight="1">
      <c r="A30" s="317" t="s">
        <v>580</v>
      </c>
    </row>
    <row r="31" ht="15" customHeight="1">
      <c r="A31" s="317" t="s">
        <v>581</v>
      </c>
    </row>
    <row r="32" ht="15" customHeight="1">
      <c r="A32" s="317" t="s">
        <v>582</v>
      </c>
    </row>
    <row r="33" ht="15" customHeight="1">
      <c r="A33" s="317" t="s">
        <v>583</v>
      </c>
    </row>
    <row r="34" ht="15" customHeight="1">
      <c r="A34" s="317" t="s">
        <v>584</v>
      </c>
    </row>
    <row r="35" ht="15" customHeight="1">
      <c r="A35" s="317" t="s">
        <v>585</v>
      </c>
    </row>
    <row r="36" ht="15" customHeight="1">
      <c r="A36" s="317" t="s">
        <v>430</v>
      </c>
    </row>
    <row r="37" ht="15" customHeight="1">
      <c r="A37" s="317" t="s">
        <v>431</v>
      </c>
    </row>
    <row r="38" ht="15" customHeight="1">
      <c r="A38" s="317" t="s">
        <v>586</v>
      </c>
    </row>
    <row r="39" ht="15" customHeight="1">
      <c r="A39" s="317" t="s">
        <v>587</v>
      </c>
    </row>
    <row r="40" ht="15" customHeight="1">
      <c r="A40" s="317" t="s">
        <v>588</v>
      </c>
    </row>
    <row r="41" ht="15" customHeight="1">
      <c r="A41" s="317" t="s">
        <v>589</v>
      </c>
    </row>
    <row r="42" ht="15" customHeight="1">
      <c r="A42" s="319" t="s">
        <v>590</v>
      </c>
    </row>
    <row r="43" ht="15" customHeight="1">
      <c r="A43" s="320" t="s">
        <v>591</v>
      </c>
    </row>
    <row r="44" ht="15" customHeight="1">
      <c r="A44" s="320" t="s">
        <v>432</v>
      </c>
    </row>
    <row r="45" ht="15" customHeight="1">
      <c r="A45" s="320" t="s">
        <v>592</v>
      </c>
    </row>
    <row r="46" ht="15" customHeight="1">
      <c r="A46" s="321" t="s">
        <v>593</v>
      </c>
    </row>
    <row r="47" ht="15" customHeight="1">
      <c r="A47" s="149"/>
    </row>
    <row r="48" ht="15" customHeight="1">
      <c r="A48" s="149"/>
    </row>
    <row r="49" ht="15" customHeight="1">
      <c r="A49" s="149"/>
    </row>
    <row r="50" ht="15.75" customHeight="1">
      <c r="A50" s="2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28">
      <selection activeCell="A18" sqref="A18"/>
    </sheetView>
  </sheetViews>
  <sheetFormatPr defaultColWidth="9.00390625" defaultRowHeight="12.75" customHeight="1"/>
  <cols>
    <col min="1" max="1" width="104.25390625" style="0" customWidth="1"/>
  </cols>
  <sheetData>
    <row r="1" ht="15" customHeight="1">
      <c r="A1" s="92" t="s">
        <v>433</v>
      </c>
    </row>
    <row r="3" ht="14.25" customHeight="1">
      <c r="A3" s="80"/>
    </row>
    <row r="4" ht="15" customHeight="1">
      <c r="A4" s="95" t="s">
        <v>434</v>
      </c>
    </row>
    <row r="5" ht="14.25" customHeight="1">
      <c r="A5" s="80" t="s">
        <v>435</v>
      </c>
    </row>
    <row r="6" ht="14.25" customHeight="1">
      <c r="A6" s="80" t="s">
        <v>436</v>
      </c>
    </row>
    <row r="7" ht="14.25" customHeight="1">
      <c r="A7" s="80" t="s">
        <v>437</v>
      </c>
    </row>
    <row r="8" ht="14.25" customHeight="1">
      <c r="A8" s="80" t="s">
        <v>438</v>
      </c>
    </row>
    <row r="9" ht="14.25" customHeight="1">
      <c r="A9" s="80" t="s">
        <v>439</v>
      </c>
    </row>
    <row r="10" ht="14.25" customHeight="1">
      <c r="A10" s="80" t="s">
        <v>440</v>
      </c>
    </row>
    <row r="11" ht="14.25" customHeight="1">
      <c r="A11" s="80" t="s">
        <v>441</v>
      </c>
    </row>
    <row r="12" ht="14.25" customHeight="1">
      <c r="A12" s="80" t="s">
        <v>442</v>
      </c>
    </row>
    <row r="13" ht="14.25" customHeight="1">
      <c r="A13" s="80" t="s">
        <v>443</v>
      </c>
    </row>
    <row r="14" ht="14.25" customHeight="1">
      <c r="A14" s="80"/>
    </row>
    <row r="15" ht="13.5" customHeight="1">
      <c r="A15" s="97"/>
    </row>
    <row r="16" ht="15" customHeight="1">
      <c r="A16" s="95" t="s">
        <v>70</v>
      </c>
    </row>
    <row r="17" ht="14.25" customHeight="1">
      <c r="A17" s="80" t="s">
        <v>444</v>
      </c>
    </row>
    <row r="18" ht="14.25" customHeight="1">
      <c r="A18" s="80" t="s">
        <v>445</v>
      </c>
    </row>
    <row r="19" ht="14.25" customHeight="1">
      <c r="A19" s="80" t="s">
        <v>446</v>
      </c>
    </row>
    <row r="20" ht="14.25" customHeight="1">
      <c r="A20" s="80" t="s">
        <v>447</v>
      </c>
    </row>
    <row r="21" ht="14.25" customHeight="1">
      <c r="A21" s="80" t="s">
        <v>448</v>
      </c>
    </row>
    <row r="22" ht="14.25" customHeight="1">
      <c r="A22" s="80" t="s">
        <v>449</v>
      </c>
    </row>
    <row r="23" ht="14.25" customHeight="1">
      <c r="A23" s="80" t="s">
        <v>450</v>
      </c>
    </row>
    <row r="24" ht="14.25" customHeight="1">
      <c r="A24" s="80" t="s">
        <v>451</v>
      </c>
    </row>
    <row r="25" ht="14.25" customHeight="1">
      <c r="A25" s="80" t="s">
        <v>452</v>
      </c>
    </row>
    <row r="26" ht="14.25" customHeight="1">
      <c r="A26" s="80" t="s">
        <v>453</v>
      </c>
    </row>
    <row r="27" ht="14.25" customHeight="1">
      <c r="A27" s="80" t="s">
        <v>454</v>
      </c>
    </row>
    <row r="28" ht="14.25" customHeight="1">
      <c r="A28" s="80" t="s">
        <v>455</v>
      </c>
    </row>
    <row r="29" ht="14.25" customHeight="1">
      <c r="A29" s="80" t="s">
        <v>456</v>
      </c>
    </row>
    <row r="30" ht="14.25" customHeight="1">
      <c r="A30" s="80" t="s">
        <v>457</v>
      </c>
    </row>
    <row r="31" ht="14.25" customHeight="1">
      <c r="A31" s="80" t="s">
        <v>458</v>
      </c>
    </row>
    <row r="32" ht="14.25" customHeight="1">
      <c r="A32" s="80" t="s">
        <v>459</v>
      </c>
    </row>
    <row r="33" ht="14.25" customHeight="1">
      <c r="A33" s="80" t="s">
        <v>460</v>
      </c>
    </row>
    <row r="34" ht="14.25" customHeight="1">
      <c r="A34" s="80"/>
    </row>
    <row r="35" ht="14.25" customHeight="1">
      <c r="A35" s="81"/>
    </row>
    <row r="36" ht="15" customHeight="1">
      <c r="A36" s="95" t="s">
        <v>461</v>
      </c>
    </row>
    <row r="37" ht="15" customHeight="1">
      <c r="A37" s="95"/>
    </row>
    <row r="38" ht="20.25" customHeight="1">
      <c r="A38" s="80" t="s">
        <v>462</v>
      </c>
    </row>
    <row r="39" ht="11.25" customHeight="1">
      <c r="A39" s="80"/>
    </row>
    <row r="40" ht="17.25" customHeight="1">
      <c r="A40" s="80" t="s">
        <v>463</v>
      </c>
    </row>
    <row r="41" ht="14.25" customHeight="1">
      <c r="A41" s="80" t="s">
        <v>464</v>
      </c>
    </row>
    <row r="42" ht="14.25" customHeight="1">
      <c r="A42" s="80" t="s">
        <v>465</v>
      </c>
    </row>
    <row r="43" ht="15.75" customHeight="1">
      <c r="A43" s="80" t="s">
        <v>466</v>
      </c>
    </row>
    <row r="44" ht="14.25" customHeight="1">
      <c r="A44" s="80" t="s">
        <v>467</v>
      </c>
    </row>
    <row r="45" ht="14.25" customHeight="1">
      <c r="A45" s="80" t="s">
        <v>468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 (MPSV)</cp:lastModifiedBy>
  <cp:lastPrinted>2020-04-23T12:34:34Z</cp:lastPrinted>
  <dcterms:created xsi:type="dcterms:W3CDTF">2002-09-23T09:59:31Z</dcterms:created>
  <dcterms:modified xsi:type="dcterms:W3CDTF">2020-05-07T11:12:49Z</dcterms:modified>
  <cp:category/>
  <cp:version/>
  <cp:contentType/>
  <cp:contentStatus/>
</cp:coreProperties>
</file>