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Otcovská 2021" sheetId="1" r:id="rId1"/>
  </sheets>
  <definedNames>
    <definedName name="_xlnm.Print_Area" localSheetId="0">'Otcovská 2021'!$A$1:$H$21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<sst xmlns="http://schemas.openxmlformats.org/spreadsheetml/2006/main" count="32" uniqueCount="24">
  <si>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</si>
  <si>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</si>
  <si>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</si>
  <si>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</si>
  <si>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</si>
  <si>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</si>
  <si>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</si>
  <si>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</si>
  <si>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podle zák. č. 187/2006 Sb.</t>
  </si>
  <si>
    <t>vložte údaje do zelených políček</t>
  </si>
  <si>
    <t xml:space="preserve">denní  = D   nebo měsíční = M  </t>
  </si>
  <si>
    <t>M</t>
  </si>
  <si>
    <t>OTCOVSKÁ</t>
  </si>
  <si>
    <t>Otcovská</t>
  </si>
  <si>
    <t xml:space="preserve">  orientačně odpovídá průměrnému měsíčnímu příjmu cca</t>
  </si>
  <si>
    <t>Podrobný výpočet otcovské</t>
  </si>
  <si>
    <t>Výpočet dávky otcovské poporodní péče ("otcovské")</t>
  </si>
  <si>
    <r>
      <t>Počet  kalendářních dnů otcovské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</si>
  <si>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</si>
  <si>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otcovskou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</si>
  <si>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1)</t>
    </r>
    <r>
      <rPr>
        <i/>
        <sz val="10"/>
        <rFont val="Arial"/>
        <family val="2"/>
      </rPr>
      <t xml:space="preserve"> Podpůrčí doba u otcovské činí 1 týden.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</si>
  <si>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</si>
  <si>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</si>
  <si>
    <r>
      <t>při nástupu na otcovskou v</t>
    </r>
    <r>
      <rPr>
        <b/>
        <sz val="11"/>
        <color indexed="10"/>
        <rFont val="Arial CE"/>
        <family val="0"/>
      </rPr>
      <t xml:space="preserve"> roce 2021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</si>
</sst>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;;;"/>
    <numFmt numFmtId="167" formatCode="#,##0_K"/>
    <numFmt numFmtId="168" formatCode="#,###_K"/>
    <numFmt numFmtId="169" formatCode="#,##0_k%_K"/>
    <numFmt numFmtId="170" formatCode="mmmm\ yyyy"/>
    <numFmt numFmtId="171" formatCode="_k@"/>
    <numFmt numFmtId="172" formatCode="#,##0.0_K"/>
    <numFmt numFmtId="173" formatCode="_-* #,##0\ &quot;Kč&quot;_K"/>
    <numFmt numFmtId="174" formatCode="#,##0.00_K"/>
    <numFmt numFmtId="175" formatCode="#,##0\ &quot;Kč&quot;"/>
    <numFmt numFmtId="176" formatCode="#,##0.0\ &quot;Kč&quot;"/>
    <numFmt numFmtId="177" formatCode="#,##0.00\ &quot;Kč&quot;"/>
    <numFmt numFmtId="178" formatCode="#,##0.000\ &quot;Kč&quot;"/>
    <numFmt numFmtId="179" formatCode="#,##0.0000\ &quot;Kč&quot;"/>
    <numFmt numFmtId="180" formatCode="#,##0.0"/>
    <numFmt numFmtId="181" formatCode="_-* #,##0.0\ &quot;Kč&quot;_-;\-* #,##0.0\ &quot;Kč&quot;_-;_-* &quot;-&quot;??\ &quot;Kč&quot;_-;_-@_-"/>
    <numFmt numFmtId="182" formatCode="_-* #,##0\ &quot;Kč&quot;_-;\-* #,##0\ &quot;Kč&quot;_-;_-* &quot;-&quot;??\ &quot;Kč&quot;_-;_-@_-"/>
    <numFmt numFmtId="183" formatCode="_-* #,##0\ &quot;Kč&quot;_K_K"/>
    <numFmt numFmtId="184" formatCode="#,##0.000_K"/>
    <numFmt numFmtId="185" formatCode="#,##0.00\ &quot;Kč&quot;_K"/>
    <numFmt numFmtId="186" formatCode="_-* #,##0.000\ _K_č_-;\-* #,##0.000\ _K_č_-;_-* &quot;-&quot;??\ _K_č_-;_-@_-"/>
    <numFmt numFmtId="187" formatCode="_-* #,##0.0\ _K_č_-;\-* #,##0.0\ _K_č_-;_-* &quot;-&quot;??\ _K_č_-;_-@_-"/>
    <numFmt numFmtId="188" formatCode="_-* #,##0\ _K_č_-;\-* #,##0\ _K_č_-;_-* &quot;-&quot;??\ _K_č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167" fontId="4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7" fontId="7" fillId="0" borderId="0" xfId="46" applyFo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167" fontId="6" fillId="0" borderId="0" xfId="0" applyNumberFormat="1" applyFont="1" applyAlignment="1" applyProtection="1">
      <alignment/>
      <protection/>
    </xf>
    <xf numFmtId="167" fontId="12" fillId="0" borderId="0" xfId="0" applyNumberFormat="1" applyFont="1" applyAlignment="1" applyProtection="1">
      <alignment horizontal="center"/>
      <protection/>
    </xf>
    <xf numFmtId="167" fontId="11" fillId="0" borderId="0" xfId="0" applyNumberFormat="1" applyFont="1" applyAlignment="1" applyProtection="1">
      <alignment/>
      <protection/>
    </xf>
    <xf numFmtId="167" fontId="13" fillId="0" borderId="0" xfId="46" applyFont="1" applyProtection="1">
      <alignment/>
      <protection/>
    </xf>
    <xf numFmtId="167" fontId="16" fillId="0" borderId="0" xfId="0" applyNumberFormat="1" applyFont="1" applyAlignment="1" applyProtection="1">
      <alignment horizontal="center"/>
      <protection/>
    </xf>
    <xf numFmtId="167" fontId="12" fillId="0" borderId="10" xfId="0" applyNumberFormat="1" applyFont="1" applyFill="1" applyBorder="1" applyAlignment="1" applyProtection="1">
      <alignment horizontal="left" indent="1"/>
      <protection/>
    </xf>
    <xf numFmtId="167" fontId="11" fillId="0" borderId="11" xfId="0" applyNumberFormat="1" applyFont="1" applyFill="1" applyBorder="1" applyAlignment="1" applyProtection="1">
      <alignment vertical="center"/>
      <protection/>
    </xf>
    <xf numFmtId="167" fontId="11" fillId="0" borderId="11" xfId="0" applyNumberFormat="1" applyFont="1" applyBorder="1" applyAlignment="1" applyProtection="1">
      <alignment vertical="center"/>
      <protection/>
    </xf>
    <xf numFmtId="167" fontId="12" fillId="33" borderId="12" xfId="0" applyNumberFormat="1" applyFont="1" applyFill="1" applyBorder="1" applyAlignment="1" applyProtection="1">
      <alignment horizontal="center" vertical="center"/>
      <protection locked="0"/>
    </xf>
    <xf numFmtId="167" fontId="12" fillId="0" borderId="13" xfId="0" applyNumberFormat="1" applyFont="1" applyFill="1" applyBorder="1" applyAlignment="1" applyProtection="1">
      <alignment horizontal="left" vertical="center" indent="1"/>
      <protection/>
    </xf>
    <xf numFmtId="167" fontId="11" fillId="0" borderId="14" xfId="0" applyNumberFormat="1" applyFont="1" applyFill="1" applyBorder="1" applyAlignment="1" applyProtection="1">
      <alignment vertical="center"/>
      <protection/>
    </xf>
    <xf numFmtId="167" fontId="11" fillId="0" borderId="14" xfId="0" applyNumberFormat="1" applyFont="1" applyFill="1" applyBorder="1" applyAlignment="1" applyProtection="1">
      <alignment horizontal="left" vertical="center"/>
      <protection/>
    </xf>
    <xf numFmtId="167" fontId="11" fillId="0" borderId="14" xfId="0" applyNumberFormat="1" applyFont="1" applyFill="1" applyBorder="1" applyAlignment="1" applyProtection="1">
      <alignment horizontal="center" vertical="center"/>
      <protection/>
    </xf>
    <xf numFmtId="167" fontId="11" fillId="0" borderId="14" xfId="0" applyNumberFormat="1" applyFont="1" applyFill="1" applyBorder="1" applyAlignment="1" applyProtection="1">
      <alignment horizontal="right" vertical="center"/>
      <protection/>
    </xf>
    <xf numFmtId="167" fontId="12" fillId="33" borderId="15" xfId="0" applyNumberFormat="1" applyFont="1" applyFill="1" applyBorder="1" applyAlignment="1" applyProtection="1">
      <alignment horizontal="center" vertical="center"/>
      <protection locked="0"/>
    </xf>
    <xf numFmtId="167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7" fontId="13" fillId="0" borderId="0" xfId="46" applyFont="1" applyBorder="1" applyProtection="1">
      <alignment/>
      <protection/>
    </xf>
    <xf numFmtId="167" fontId="12" fillId="0" borderId="16" xfId="0" applyNumberFormat="1" applyFont="1" applyBorder="1" applyAlignment="1" applyProtection="1">
      <alignment horizontal="left" vertical="center" inden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167" fontId="11" fillId="0" borderId="0" xfId="0" applyNumberFormat="1" applyFont="1" applyBorder="1" applyAlignment="1" applyProtection="1">
      <alignment horizontal="center"/>
      <protection/>
    </xf>
    <xf numFmtId="167" fontId="11" fillId="0" borderId="0" xfId="0" applyNumberFormat="1" applyFont="1" applyBorder="1" applyAlignment="1" applyProtection="1">
      <alignment/>
      <protection/>
    </xf>
    <xf numFmtId="167" fontId="18" fillId="0" borderId="13" xfId="0" applyNumberFormat="1" applyFont="1" applyBorder="1" applyAlignment="1" applyProtection="1">
      <alignment horizontal="left" vertical="center" indent="1"/>
      <protection/>
    </xf>
    <xf numFmtId="167" fontId="18" fillId="0" borderId="14" xfId="0" applyNumberFormat="1" applyFont="1" applyBorder="1" applyAlignment="1" applyProtection="1">
      <alignment vertical="center"/>
      <protection/>
    </xf>
    <xf numFmtId="167" fontId="12" fillId="34" borderId="17" xfId="0" applyNumberFormat="1" applyFont="1" applyFill="1" applyBorder="1" applyAlignment="1" applyProtection="1">
      <alignment horizontal="left" vertical="center"/>
      <protection/>
    </xf>
    <xf numFmtId="167" fontId="12" fillId="35" borderId="17" xfId="0" applyNumberFormat="1" applyFont="1" applyFill="1" applyBorder="1" applyAlignment="1" applyProtection="1">
      <alignment horizontal="left" vertical="center" indent="1"/>
      <protection/>
    </xf>
    <xf numFmtId="173" fontId="12" fillId="34" borderId="18" xfId="0" applyNumberFormat="1" applyFont="1" applyFill="1" applyBorder="1" applyAlignment="1" applyProtection="1">
      <alignment horizontal="right" vertical="center"/>
      <protection/>
    </xf>
    <xf numFmtId="167" fontId="13" fillId="36" borderId="0" xfId="46" applyFont="1" applyFill="1" applyProtection="1">
      <alignment/>
      <protection/>
    </xf>
    <xf numFmtId="167" fontId="12" fillId="36" borderId="11" xfId="0" applyNumberFormat="1" applyFont="1" applyFill="1" applyBorder="1" applyAlignment="1" applyProtection="1">
      <alignment horizontal="left" vertical="center"/>
      <protection/>
    </xf>
    <xf numFmtId="167" fontId="12" fillId="36" borderId="0" xfId="0" applyNumberFormat="1" applyFont="1" applyFill="1" applyBorder="1" applyAlignment="1" applyProtection="1">
      <alignment horizontal="left" vertical="center" indent="1"/>
      <protection/>
    </xf>
    <xf numFmtId="173" fontId="12" fillId="36" borderId="17" xfId="0" applyNumberFormat="1" applyFont="1" applyFill="1" applyBorder="1" applyAlignment="1" applyProtection="1">
      <alignment horizontal="right" vertical="center"/>
      <protection/>
    </xf>
    <xf numFmtId="167" fontId="12" fillId="0" borderId="19" xfId="0" applyNumberFormat="1" applyFont="1" applyBorder="1" applyAlignment="1" applyProtection="1">
      <alignment vertical="center"/>
      <protection/>
    </xf>
    <xf numFmtId="167" fontId="12" fillId="0" borderId="17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7" fontId="11" fillId="0" borderId="0" xfId="0" applyNumberFormat="1" applyFont="1" applyAlignment="1" applyProtection="1">
      <alignment horizontal="center"/>
      <protection/>
    </xf>
    <xf numFmtId="172" fontId="13" fillId="0" borderId="0" xfId="46" applyNumberFormat="1" applyFont="1" applyProtection="1">
      <alignment/>
      <protection/>
    </xf>
    <xf numFmtId="173" fontId="11" fillId="0" borderId="0" xfId="46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Alignment="1" applyProtection="1">
      <alignment/>
      <protection/>
    </xf>
    <xf numFmtId="173" fontId="11" fillId="0" borderId="0" xfId="0" applyNumberFormat="1" applyFont="1" applyBorder="1" applyAlignment="1" applyProtection="1">
      <alignment horizontal="right"/>
      <protection/>
    </xf>
    <xf numFmtId="174" fontId="13" fillId="0" borderId="0" xfId="46" applyNumberFormat="1" applyFont="1" applyProtection="1">
      <alignment/>
      <protection/>
    </xf>
    <xf numFmtId="167" fontId="11" fillId="0" borderId="0" xfId="0" applyNumberFormat="1" applyFont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center"/>
      <protection/>
    </xf>
    <xf numFmtId="167" fontId="4" fillId="0" borderId="0" xfId="46" applyFont="1" applyProtection="1">
      <alignment/>
      <protection/>
    </xf>
    <xf numFmtId="166" fontId="11" fillId="0" borderId="11" xfId="0" applyNumberFormat="1" applyFont="1" applyBorder="1" applyAlignment="1" applyProtection="1">
      <alignment vertical="center"/>
      <protection hidden="1"/>
    </xf>
    <xf numFmtId="167" fontId="11" fillId="0" borderId="10" xfId="0" applyNumberFormat="1" applyFont="1" applyBorder="1" applyAlignment="1" applyProtection="1">
      <alignment/>
      <protection hidden="1"/>
    </xf>
    <xf numFmtId="167" fontId="11" fillId="0" borderId="11" xfId="0" applyNumberFormat="1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 horizontal="right"/>
      <protection hidden="1"/>
    </xf>
    <xf numFmtId="167" fontId="13" fillId="0" borderId="16" xfId="46" applyFont="1" applyBorder="1" applyProtection="1">
      <alignment/>
      <protection hidden="1"/>
    </xf>
    <xf numFmtId="167" fontId="13" fillId="0" borderId="0" xfId="46" applyFont="1" applyBorder="1" applyProtection="1">
      <alignment/>
      <protection hidden="1"/>
    </xf>
    <xf numFmtId="167" fontId="11" fillId="0" borderId="0" xfId="0" applyNumberFormat="1" applyFont="1" applyBorder="1" applyAlignment="1" applyProtection="1">
      <alignment horizontal="center"/>
      <protection hidden="1"/>
    </xf>
    <xf numFmtId="173" fontId="11" fillId="0" borderId="0" xfId="0" applyNumberFormat="1" applyFont="1" applyBorder="1" applyAlignment="1" applyProtection="1">
      <alignment horizontal="right"/>
      <protection hidden="1"/>
    </xf>
    <xf numFmtId="167" fontId="11" fillId="0" borderId="0" xfId="0" applyNumberFormat="1" applyFont="1" applyBorder="1" applyAlignment="1" applyProtection="1">
      <alignment horizontal="center"/>
      <protection hidden="1"/>
    </xf>
    <xf numFmtId="9" fontId="11" fillId="0" borderId="0" xfId="0" applyNumberFormat="1" applyFont="1" applyBorder="1" applyAlignment="1" applyProtection="1">
      <alignment horizontal="center"/>
      <protection hidden="1"/>
    </xf>
    <xf numFmtId="185" fontId="11" fillId="0" borderId="21" xfId="46" applyNumberFormat="1" applyFont="1" applyFill="1" applyBorder="1" applyAlignment="1" applyProtection="1">
      <alignment horizontal="right"/>
      <protection hidden="1"/>
    </xf>
    <xf numFmtId="167" fontId="11" fillId="0" borderId="16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167" fontId="11" fillId="0" borderId="0" xfId="0" applyNumberFormat="1" applyFont="1" applyBorder="1" applyAlignment="1" applyProtection="1">
      <alignment horizontal="left"/>
      <protection hidden="1"/>
    </xf>
    <xf numFmtId="167" fontId="11" fillId="0" borderId="0" xfId="0" applyNumberFormat="1" applyFont="1" applyBorder="1" applyAlignment="1" applyProtection="1">
      <alignment/>
      <protection hidden="1"/>
    </xf>
    <xf numFmtId="177" fontId="13" fillId="0" borderId="21" xfId="46" applyNumberFormat="1" applyFont="1" applyBorder="1" applyProtection="1">
      <alignment/>
      <protection hidden="1"/>
    </xf>
    <xf numFmtId="167" fontId="11" fillId="0" borderId="16" xfId="46" applyFont="1" applyFill="1" applyBorder="1" applyAlignment="1" applyProtection="1">
      <alignment horizontal="center"/>
      <protection hidden="1"/>
    </xf>
    <xf numFmtId="175" fontId="11" fillId="0" borderId="0" xfId="46" applyNumberFormat="1" applyFont="1" applyFill="1" applyBorder="1" applyAlignment="1" applyProtection="1">
      <alignment horizontal="center"/>
      <protection hidden="1"/>
    </xf>
    <xf numFmtId="167" fontId="11" fillId="0" borderId="0" xfId="46" applyFont="1" applyFill="1" applyBorder="1" applyAlignment="1" applyProtection="1">
      <alignment horizontal="center"/>
      <protection hidden="1"/>
    </xf>
    <xf numFmtId="9" fontId="11" fillId="0" borderId="0" xfId="49" applyFont="1" applyFill="1" applyBorder="1" applyAlignment="1" applyProtection="1">
      <alignment horizontal="center"/>
      <protection hidden="1"/>
    </xf>
    <xf numFmtId="173" fontId="11" fillId="0" borderId="0" xfId="46" applyNumberFormat="1" applyFont="1" applyFill="1" applyBorder="1" applyAlignment="1" applyProtection="1">
      <alignment horizontal="right"/>
      <protection hidden="1"/>
    </xf>
    <xf numFmtId="173" fontId="11" fillId="0" borderId="21" xfId="46" applyNumberFormat="1" applyFont="1" applyBorder="1" applyAlignment="1" applyProtection="1">
      <alignment horizontal="right"/>
      <protection hidden="1"/>
    </xf>
    <xf numFmtId="167" fontId="11" fillId="0" borderId="19" xfId="0" applyNumberFormat="1" applyFont="1" applyBorder="1" applyAlignment="1" applyProtection="1">
      <alignment vertical="center"/>
      <protection hidden="1"/>
    </xf>
    <xf numFmtId="167" fontId="11" fillId="0" borderId="17" xfId="0" applyNumberFormat="1" applyFont="1" applyBorder="1" applyAlignment="1" applyProtection="1">
      <alignment/>
      <protection hidden="1"/>
    </xf>
    <xf numFmtId="167" fontId="11" fillId="0" borderId="17" xfId="0" applyNumberFormat="1" applyFont="1" applyFill="1" applyBorder="1" applyAlignment="1" applyProtection="1">
      <alignment/>
      <protection hidden="1"/>
    </xf>
    <xf numFmtId="9" fontId="11" fillId="0" borderId="17" xfId="0" applyNumberFormat="1" applyFont="1" applyBorder="1" applyAlignment="1" applyProtection="1">
      <alignment horizontal="right" vertical="center"/>
      <protection hidden="1"/>
    </xf>
    <xf numFmtId="167" fontId="11" fillId="0" borderId="17" xfId="0" applyNumberFormat="1" applyFont="1" applyBorder="1" applyAlignment="1" applyProtection="1">
      <alignment horizontal="left" vertical="center"/>
      <protection hidden="1"/>
    </xf>
    <xf numFmtId="173" fontId="11" fillId="0" borderId="18" xfId="46" applyNumberFormat="1" applyFont="1" applyBorder="1" applyAlignment="1" applyProtection="1">
      <alignment horizontal="right"/>
      <protection hidden="1"/>
    </xf>
    <xf numFmtId="167" fontId="12" fillId="34" borderId="19" xfId="0" applyNumberFormat="1" applyFont="1" applyFill="1" applyBorder="1" applyAlignment="1" applyProtection="1">
      <alignment horizontal="left" vertical="center" indent="1"/>
      <protection hidden="1"/>
    </xf>
    <xf numFmtId="167" fontId="12" fillId="34" borderId="17" xfId="0" applyNumberFormat="1" applyFont="1" applyFill="1" applyBorder="1" applyAlignment="1" applyProtection="1">
      <alignment horizontal="left" vertical="center"/>
      <protection hidden="1"/>
    </xf>
    <xf numFmtId="167" fontId="11" fillId="34" borderId="17" xfId="0" applyNumberFormat="1" applyFont="1" applyFill="1" applyBorder="1" applyAlignment="1" applyProtection="1">
      <alignment vertical="center"/>
      <protection hidden="1"/>
    </xf>
    <xf numFmtId="166" fontId="11" fillId="34" borderId="17" xfId="0" applyNumberFormat="1" applyFont="1" applyFill="1" applyBorder="1" applyAlignment="1" applyProtection="1">
      <alignment vertical="center"/>
      <protection hidden="1"/>
    </xf>
    <xf numFmtId="173" fontId="12" fillId="34" borderId="18" xfId="0" applyNumberFormat="1" applyFont="1" applyFill="1" applyBorder="1" applyAlignment="1" applyProtection="1">
      <alignment horizontal="right" vertical="center"/>
      <protection hidden="1"/>
    </xf>
    <xf numFmtId="44" fontId="12" fillId="0" borderId="22" xfId="0" applyNumberFormat="1" applyFont="1" applyFill="1" applyBorder="1" applyAlignment="1" applyProtection="1">
      <alignment horizontal="center" vertical="center"/>
      <protection hidden="1"/>
    </xf>
    <xf numFmtId="182" fontId="18" fillId="0" borderId="23" xfId="0" applyNumberFormat="1" applyFont="1" applyBorder="1" applyAlignment="1" applyProtection="1">
      <alignment horizontal="center" vertical="center"/>
      <protection hidden="1"/>
    </xf>
    <xf numFmtId="167" fontId="21" fillId="36" borderId="0" xfId="0" applyNumberFormat="1" applyFont="1" applyFill="1" applyAlignment="1" applyProtection="1">
      <alignment horizontal="left" wrapText="1"/>
      <protection/>
    </xf>
    <xf numFmtId="167" fontId="10" fillId="0" borderId="0" xfId="0" applyNumberFormat="1" applyFont="1" applyAlignment="1" applyProtection="1">
      <alignment horizontal="center"/>
      <protection/>
    </xf>
    <xf numFmtId="167" fontId="11" fillId="0" borderId="0" xfId="0" applyNumberFormat="1" applyFont="1" applyAlignment="1" applyProtection="1">
      <alignment horizontal="center"/>
      <protection/>
    </xf>
    <xf numFmtId="167" fontId="12" fillId="0" borderId="0" xfId="0" applyNumberFormat="1" applyFont="1" applyAlignment="1" applyProtection="1">
      <alignment horizontal="center"/>
      <protection/>
    </xf>
    <xf numFmtId="172" fontId="15" fillId="0" borderId="14" xfId="0" applyNumberFormat="1" applyFont="1" applyBorder="1" applyAlignment="1" applyProtection="1">
      <alignment horizontal="center" vertical="center"/>
      <protection/>
    </xf>
    <xf numFmtId="167" fontId="19" fillId="0" borderId="11" xfId="0" applyNumberFormat="1" applyFont="1" applyBorder="1" applyAlignment="1" applyProtection="1">
      <alignment horizontal="left" wrapText="1"/>
      <protection/>
    </xf>
    <xf numFmtId="167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4">
      <selection activeCell="I19" sqref="I19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13.75390625" style="1" customWidth="1"/>
    <col min="8" max="8" width="18.7539062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ht="21" customHeight="1">
      <c r="A1" s="84" t="s">
        <v>16</v>
      </c>
      <c r="B1" s="84"/>
      <c r="C1" s="84"/>
      <c r="D1" s="84"/>
      <c r="E1" s="84"/>
      <c r="F1" s="84"/>
      <c r="G1" s="84"/>
      <c r="H1" s="84"/>
      <c r="I1" s="2"/>
      <c r="J1" s="3"/>
    </row>
    <row r="2" spans="1:10" s="6" customFormat="1" ht="16.5" customHeight="1">
      <c r="A2" s="85" t="s">
        <v>8</v>
      </c>
      <c r="B2" s="85"/>
      <c r="C2" s="85"/>
      <c r="D2" s="85"/>
      <c r="E2" s="85"/>
      <c r="F2" s="85"/>
      <c r="G2" s="85"/>
      <c r="H2" s="85"/>
      <c r="I2" s="4"/>
      <c r="J2" s="5"/>
    </row>
    <row r="3" spans="1:10" s="6" customFormat="1" ht="16.5" customHeight="1">
      <c r="A3" s="86" t="s">
        <v>23</v>
      </c>
      <c r="B3" s="86"/>
      <c r="C3" s="86"/>
      <c r="D3" s="86"/>
      <c r="E3" s="86"/>
      <c r="F3" s="86"/>
      <c r="G3" s="86"/>
      <c r="H3" s="86"/>
      <c r="I3" s="4"/>
      <c r="J3" s="5"/>
    </row>
    <row r="4" spans="1:10" s="6" customFormat="1" ht="16.5" customHeight="1" thickBot="1">
      <c r="A4" s="87" t="s">
        <v>9</v>
      </c>
      <c r="B4" s="87"/>
      <c r="C4" s="87"/>
      <c r="D4" s="87"/>
      <c r="E4" s="87"/>
      <c r="F4" s="87"/>
      <c r="G4" s="87"/>
      <c r="H4" s="87"/>
      <c r="I4" s="7"/>
      <c r="J4" s="5"/>
    </row>
    <row r="5" spans="1:10" s="6" customFormat="1" ht="16.5" customHeight="1" thickBot="1">
      <c r="A5" s="8" t="s">
        <v>17</v>
      </c>
      <c r="B5" s="9"/>
      <c r="C5" s="9"/>
      <c r="D5" s="9"/>
      <c r="E5" s="9"/>
      <c r="F5" s="10"/>
      <c r="G5" s="48">
        <f>MIN(MAX(0,ROUND(H5,0)),7)</f>
        <v>7</v>
      </c>
      <c r="H5" s="11">
        <v>7</v>
      </c>
      <c r="I5" s="4"/>
      <c r="J5" s="5"/>
    </row>
    <row r="6" spans="1:13" s="6" customFormat="1" ht="16.5" customHeight="1" thickBot="1">
      <c r="A6" s="12" t="s">
        <v>18</v>
      </c>
      <c r="B6" s="13"/>
      <c r="C6" s="14"/>
      <c r="D6" s="15"/>
      <c r="E6" s="16" t="s">
        <v>10</v>
      </c>
      <c r="F6" s="17" t="s">
        <v>11</v>
      </c>
      <c r="G6" s="18"/>
      <c r="H6" s="19">
        <v>40000</v>
      </c>
      <c r="I6" s="4"/>
      <c r="J6" s="5"/>
      <c r="K6" s="20"/>
      <c r="L6" s="20"/>
      <c r="M6" s="20"/>
    </row>
    <row r="7" spans="1:10" s="6" customFormat="1" ht="16.5" customHeight="1">
      <c r="A7" s="21" t="s">
        <v>19</v>
      </c>
      <c r="B7" s="22"/>
      <c r="C7" s="22"/>
      <c r="D7" s="22"/>
      <c r="E7" s="23"/>
      <c r="F7" s="24"/>
      <c r="G7" s="24"/>
      <c r="H7" s="81">
        <f>ROUND(IF(F6="D",H6,H6*12/365),2)</f>
        <v>1315.07</v>
      </c>
      <c r="I7" s="4"/>
      <c r="J7" s="5"/>
    </row>
    <row r="8" spans="1:10" s="6" customFormat="1" ht="16.5" customHeight="1" thickBot="1">
      <c r="A8" s="25" t="s">
        <v>14</v>
      </c>
      <c r="B8" s="26"/>
      <c r="C8" s="26"/>
      <c r="D8" s="26"/>
      <c r="E8" s="26"/>
      <c r="F8" s="26"/>
      <c r="G8" s="26"/>
      <c r="H8" s="82">
        <f>+H7*365/12</f>
        <v>40000.04583333333</v>
      </c>
      <c r="I8" s="4"/>
      <c r="J8" s="5"/>
    </row>
    <row r="9" spans="1:8" s="6" customFormat="1" ht="16.5" customHeight="1" thickBot="1">
      <c r="A9" s="27"/>
      <c r="B9" s="27" t="s">
        <v>12</v>
      </c>
      <c r="C9" s="28"/>
      <c r="D9" s="28"/>
      <c r="E9" s="28"/>
      <c r="F9" s="28"/>
      <c r="G9" s="28"/>
      <c r="H9" s="29">
        <f>+H18</f>
        <v>6188</v>
      </c>
    </row>
    <row r="10" spans="2:8" s="30" customFormat="1" ht="16.5" customHeight="1" thickBot="1">
      <c r="B10" s="31"/>
      <c r="C10" s="32"/>
      <c r="D10" s="32"/>
      <c r="E10" s="32"/>
      <c r="F10" s="32"/>
      <c r="G10" s="32"/>
      <c r="H10" s="33"/>
    </row>
    <row r="11" spans="1:8" s="30" customFormat="1" ht="16.5" customHeight="1" thickBot="1">
      <c r="A11" s="34" t="s">
        <v>15</v>
      </c>
      <c r="B11" s="31"/>
      <c r="C11" s="34"/>
      <c r="D11" s="35"/>
      <c r="E11" s="35"/>
      <c r="F11" s="35"/>
      <c r="G11" s="35"/>
      <c r="H11" s="36"/>
    </row>
    <row r="12" spans="1:10" s="6" customFormat="1" ht="16.5" customHeight="1">
      <c r="A12" s="49" t="s">
        <v>0</v>
      </c>
      <c r="B12" s="50"/>
      <c r="C12" s="50"/>
      <c r="D12" s="50"/>
      <c r="E12" s="50"/>
      <c r="F12" s="50"/>
      <c r="G12" s="50"/>
      <c r="H12" s="51"/>
      <c r="I12" s="37"/>
      <c r="J12" s="38"/>
    </row>
    <row r="13" spans="1:11" s="6" customFormat="1" ht="16.5" customHeight="1">
      <c r="A13" s="52"/>
      <c r="B13" s="53"/>
      <c r="C13" s="54" t="s">
        <v>4</v>
      </c>
      <c r="D13" s="55">
        <v>1182</v>
      </c>
      <c r="E13" s="56" t="s">
        <v>1</v>
      </c>
      <c r="F13" s="57">
        <v>1</v>
      </c>
      <c r="G13" s="56" t="s">
        <v>2</v>
      </c>
      <c r="H13" s="58">
        <f>F13*MIN($H$7,D13)</f>
        <v>1182</v>
      </c>
      <c r="I13" s="37"/>
      <c r="J13" s="39"/>
      <c r="K13" s="40"/>
    </row>
    <row r="14" spans="1:10" s="6" customFormat="1" ht="16.5" customHeight="1">
      <c r="A14" s="59" t="s">
        <v>3</v>
      </c>
      <c r="B14" s="55">
        <f>+D13</f>
        <v>1182</v>
      </c>
      <c r="C14" s="60" t="s">
        <v>4</v>
      </c>
      <c r="D14" s="55">
        <v>1773</v>
      </c>
      <c r="E14" s="56" t="s">
        <v>1</v>
      </c>
      <c r="F14" s="57">
        <v>0.6</v>
      </c>
      <c r="G14" s="56" t="s">
        <v>2</v>
      </c>
      <c r="H14" s="58">
        <f>F14*IF($H$7&gt;B14,MIN($H$7,B15)-B14,0)</f>
        <v>79.84199999999996</v>
      </c>
      <c r="I14" s="37"/>
      <c r="J14" s="39"/>
    </row>
    <row r="15" spans="1:10" s="6" customFormat="1" ht="16.5" customHeight="1">
      <c r="A15" s="59" t="s">
        <v>3</v>
      </c>
      <c r="B15" s="55">
        <f>+D14</f>
        <v>1773</v>
      </c>
      <c r="C15" s="56" t="s">
        <v>5</v>
      </c>
      <c r="D15" s="55">
        <v>3545</v>
      </c>
      <c r="E15" s="56" t="s">
        <v>1</v>
      </c>
      <c r="F15" s="57">
        <v>0.3</v>
      </c>
      <c r="G15" s="56" t="s">
        <v>2</v>
      </c>
      <c r="H15" s="58">
        <f>F15*IF(H$7&gt;B15,MIN(H$7,B16)-B15,0)</f>
        <v>0</v>
      </c>
      <c r="I15" s="41"/>
      <c r="J15" s="5"/>
    </row>
    <row r="16" spans="1:10" s="6" customFormat="1" ht="16.5" customHeight="1">
      <c r="A16" s="59" t="s">
        <v>3</v>
      </c>
      <c r="B16" s="55">
        <f>+D15</f>
        <v>3545</v>
      </c>
      <c r="C16" s="61" t="s">
        <v>6</v>
      </c>
      <c r="D16" s="53"/>
      <c r="E16" s="53"/>
      <c r="F16" s="62"/>
      <c r="G16" s="53"/>
      <c r="H16" s="63"/>
      <c r="I16" s="20"/>
      <c r="J16" s="42"/>
    </row>
    <row r="17" spans="1:10" s="6" customFormat="1" ht="16.5" customHeight="1" thickBot="1">
      <c r="A17" s="64"/>
      <c r="B17" s="65"/>
      <c r="C17" s="66"/>
      <c r="D17" s="67"/>
      <c r="E17" s="68"/>
      <c r="F17" s="62" t="s">
        <v>7</v>
      </c>
      <c r="G17" s="56"/>
      <c r="H17" s="69">
        <f>ROUNDUP(+H13+H14+H15,0)</f>
        <v>1262</v>
      </c>
      <c r="I17" s="43"/>
      <c r="J17" s="5"/>
    </row>
    <row r="18" spans="1:11" s="6" customFormat="1" ht="16.5" customHeight="1" thickBot="1">
      <c r="A18" s="70" t="s">
        <v>13</v>
      </c>
      <c r="B18" s="71"/>
      <c r="C18" s="72"/>
      <c r="D18" s="73">
        <v>0.7</v>
      </c>
      <c r="E18" s="74" t="str">
        <f>"z  "&amp;TEXT(H17,"# ###")</f>
        <v>z  1 262</v>
      </c>
      <c r="F18" s="74" t="str">
        <f>"tj. "&amp;CEILING($H$17*D18,1)&amp;" x "&amp;MIN(G5,7)&amp;G19</f>
        <v>tj. 884 x 7 dnů =</v>
      </c>
      <c r="G18" s="74"/>
      <c r="H18" s="75">
        <f>CEILING($H$17*D18,1)*MIN(G5,7)</f>
        <v>6188</v>
      </c>
      <c r="I18" s="37"/>
      <c r="K18" s="44"/>
    </row>
    <row r="19" spans="1:10" s="6" customFormat="1" ht="16.5" customHeight="1" thickBot="1">
      <c r="A19" s="76"/>
      <c r="B19" s="77" t="s">
        <v>12</v>
      </c>
      <c r="C19" s="77"/>
      <c r="D19" s="77"/>
      <c r="E19" s="78"/>
      <c r="F19" s="78"/>
      <c r="G19" s="79" t="str">
        <f>IF(G5=1," den =",IF(AND(G5&lt;5,G5&gt;0)," dny ="," dnů ="))</f>
        <v> dnů =</v>
      </c>
      <c r="H19" s="80">
        <f>H18</f>
        <v>6188</v>
      </c>
      <c r="I19" s="39"/>
      <c r="J19" s="45"/>
    </row>
    <row r="20" spans="1:9" s="47" customFormat="1" ht="21" customHeight="1">
      <c r="A20" s="88" t="s">
        <v>20</v>
      </c>
      <c r="B20" s="89"/>
      <c r="C20" s="89"/>
      <c r="D20" s="89"/>
      <c r="E20" s="89"/>
      <c r="F20" s="89"/>
      <c r="G20" s="89"/>
      <c r="H20" s="89"/>
      <c r="I20" s="46"/>
    </row>
    <row r="21" spans="1:8" s="47" customFormat="1" ht="25.5" customHeight="1">
      <c r="A21" s="83" t="s">
        <v>21</v>
      </c>
      <c r="B21" s="83"/>
      <c r="C21" s="83"/>
      <c r="D21" s="83"/>
      <c r="E21" s="83"/>
      <c r="F21" s="83"/>
      <c r="G21" s="83"/>
      <c r="H21" s="83"/>
    </row>
    <row r="22" spans="1:8" s="47" customFormat="1" ht="17.25" customHeight="1">
      <c r="A22" s="83" t="s">
        <v>22</v>
      </c>
      <c r="B22" s="83"/>
      <c r="C22" s="83"/>
      <c r="D22" s="83"/>
      <c r="E22" s="83"/>
      <c r="F22" s="83"/>
      <c r="G22" s="83"/>
      <c r="H22" s="83"/>
    </row>
  </sheetData>
  <sheetProtection password="CC6B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expression" priority="1" dxfId="3" stopIfTrue="1">
      <formula>$H$5&gt;7</formula>
    </cfRule>
    <cfRule type="cellIs" priority="3" dxfId="4" operator="greaterThan" stopIfTrue="1">
      <formula>259</formula>
    </cfRule>
  </conditionalFormatting>
  <conditionalFormatting sqref="A20:H20">
    <cfRule type="expression" priority="4" dxfId="4" stopIfTrue="1">
      <formula>$H$5&gt;7</formula>
    </cfRule>
  </conditionalFormatting>
  <dataValidations count="1">
    <dataValidation allowBlank="1" showInputMessage="1" showErrorMessage="1" error="Podpůrčí doba u otcovské činí maximálně 7 kalendářních dnů." sqref="H5"/>
  </dataValidations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Berková Štěpánka Mgr. (MPSV)</cp:lastModifiedBy>
  <cp:lastPrinted>2015-09-16T08:48:57Z</cp:lastPrinted>
  <dcterms:created xsi:type="dcterms:W3CDTF">1998-09-24T06:59:17Z</dcterms:created>
  <dcterms:modified xsi:type="dcterms:W3CDTF">2020-09-22T13:22:53Z</dcterms:modified>
  <cp:category/>
  <cp:version/>
  <cp:contentType/>
  <cp:contentStatus/>
</cp:coreProperties>
</file>