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F3" lockStructure="1"/>
  <bookViews>
    <workbookView xWindow="480" yWindow="60" windowWidth="15570" windowHeight="11565"/>
  </bookViews>
  <sheets>
    <sheet name="Dlouhodobé_ošetřovné 2019" sheetId="1" r:id="rId1"/>
  </sheets>
  <calcPr calcId="145621"/>
</workbook>
</file>

<file path=xl/calcChain.xml><?xml version="1.0" encoding="utf-8"?>
<calcChain xmlns="http://schemas.openxmlformats.org/spreadsheetml/2006/main">
  <c r="I18" i="1" l="1"/>
  <c r="G19" i="1" l="1"/>
  <c r="B16" i="1"/>
  <c r="B15" i="1"/>
  <c r="B14" i="1"/>
  <c r="H7" i="1"/>
  <c r="H15" i="1" s="1"/>
  <c r="G5" i="1"/>
  <c r="H8" i="1" l="1"/>
  <c r="H14" i="1"/>
  <c r="H13" i="1"/>
  <c r="H17" i="1" l="1"/>
  <c r="F18" i="1" s="1"/>
  <c r="E18" i="1" l="1"/>
  <c r="H18" i="1"/>
  <c r="H19" i="1" s="1"/>
  <c r="H9" i="1" l="1"/>
</calcChain>
</file>

<file path=xl/sharedStrings.xml><?xml version="1.0" encoding="utf-8"?>
<sst xmlns="http://schemas.openxmlformats.org/spreadsheetml/2006/main" count="33" uniqueCount="25">
  <si>
    <t>podle zákona č. 187/ 2006  Sb.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</si>
  <si>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</si>
  <si>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</si>
  <si>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</si>
  <si>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</si>
  <si>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</si>
  <si>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</si>
  <si>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</si>
  <si>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</si>
  <si>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</si>
  <si>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</si>
  <si>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</si>
  <si>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</si>
  <si>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Výpočet výše dlouhodobého ošetřovného</t>
  </si>
  <si>
    <t>Podrobný výpočet dlouhodobého ošetřovného</t>
  </si>
  <si>
    <t>DLOUHODOBÉ OŠETŘOVNÉ</t>
  </si>
  <si>
    <t>Výpočet výše dávky</t>
  </si>
  <si>
    <t>Dlouhodobé ošetřovné náleží maximálně  90 kalendářních dnů.</t>
  </si>
  <si>
    <r>
      <t xml:space="preserve">pro případy vzniku potřeby dlouhodobé péče </t>
    </r>
    <r>
      <rPr>
        <b/>
        <sz val="11"/>
        <color indexed="10"/>
        <rFont val="Arial CE"/>
        <charset val="238"/>
      </rPr>
      <t>v roce 2019</t>
    </r>
  </si>
  <si>
    <r>
      <t xml:space="preserve">Počet kalendářních dnů poskytování dlouhodobé péče </t>
    </r>
    <r>
      <rPr>
        <b/>
        <vertAlign val="superscript"/>
        <sz val="11"/>
        <rFont val="Arial CE"/>
        <charset val="238"/>
      </rPr>
      <t>1)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</si>
  <si>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</si>
  <si>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dlouhodobé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</si>
  <si>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  Nárok na dlouhodobé ošetřovné vznikne, když hospitalizace nemocného trvala alespoň 7 kalendářních dnů a jeho zdravotní stav vyžaduje poskytování dlouhodobé péče po dobu alespoň 30 kalendářních dnů.  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</si>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</sst>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b/>
      <sz val="11"/>
      <name val="Times New Roman CE"/>
      <family val="1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86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165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5" fillId="4" borderId="5" xfId="0" applyNumberFormat="1" applyFont="1" applyFill="1" applyBorder="1" applyProtection="1"/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5" fillId="4" borderId="7" xfId="0" applyNumberFormat="1" applyFont="1" applyFill="1" applyBorder="1" applyProtection="1"/>
    <xf numFmtId="44" fontId="13" fillId="4" borderId="8" xfId="0" applyNumberFormat="1" applyFont="1" applyFill="1" applyBorder="1" applyAlignment="1" applyProtection="1">
      <alignment horizontal="center" vertical="center"/>
    </xf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6" fontId="16" fillId="4" borderId="9" xfId="0" applyNumberFormat="1" applyFont="1" applyFill="1" applyBorder="1" applyAlignment="1" applyProtection="1">
      <alignment horizontal="center" vertical="center"/>
    </xf>
    <xf numFmtId="164" fontId="9" fillId="3" borderId="10" xfId="2" applyFont="1" applyFill="1" applyBorder="1" applyProtection="1"/>
    <xf numFmtId="164" fontId="8" fillId="3" borderId="10" xfId="0" applyNumberFormat="1" applyFont="1" applyFill="1" applyBorder="1" applyAlignment="1" applyProtection="1">
      <alignment horizontal="left" vertical="center"/>
    </xf>
    <xf numFmtId="167" fontId="13" fillId="3" borderId="11" xfId="0" applyNumberFormat="1" applyFont="1" applyFill="1" applyBorder="1" applyAlignment="1" applyProtection="1">
      <alignment horizontal="right" vertical="center"/>
    </xf>
    <xf numFmtId="164" fontId="9" fillId="0" borderId="0" xfId="2" applyFont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9" fillId="4" borderId="0" xfId="2" applyFont="1" applyFill="1" applyBorder="1" applyProtection="1"/>
    <xf numFmtId="164" fontId="8" fillId="4" borderId="13" xfId="0" applyNumberFormat="1" applyFont="1" applyFill="1" applyBorder="1" applyProtection="1"/>
    <xf numFmtId="164" fontId="17" fillId="4" borderId="14" xfId="2" applyFont="1" applyFill="1" applyBorder="1" applyProtection="1"/>
    <xf numFmtId="164" fontId="9" fillId="4" borderId="14" xfId="2" applyFont="1" applyFill="1" applyBorder="1" applyProtection="1"/>
    <xf numFmtId="167" fontId="13" fillId="4" borderId="15" xfId="0" applyNumberFormat="1" applyFont="1" applyFill="1" applyBorder="1" applyAlignment="1" applyProtection="1">
      <alignment horizontal="right" vertical="center"/>
    </xf>
    <xf numFmtId="164" fontId="15" fillId="4" borderId="6" xfId="0" applyNumberFormat="1" applyFont="1" applyFill="1" applyBorder="1" applyProtection="1"/>
    <xf numFmtId="0" fontId="15" fillId="4" borderId="7" xfId="0" applyFont="1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right"/>
    </xf>
    <xf numFmtId="164" fontId="9" fillId="4" borderId="6" xfId="2" applyFont="1" applyFill="1" applyBorder="1" applyProtection="1"/>
    <xf numFmtId="164" fontId="7" fillId="4" borderId="0" xfId="0" applyNumberFormat="1" applyFont="1" applyFill="1" applyBorder="1" applyAlignment="1" applyProtection="1">
      <alignment horizontal="center"/>
    </xf>
    <xf numFmtId="167" fontId="7" fillId="4" borderId="0" xfId="0" applyNumberFormat="1" applyFont="1" applyFill="1" applyBorder="1" applyAlignment="1" applyProtection="1">
      <alignment horizontal="right"/>
    </xf>
    <xf numFmtId="9" fontId="15" fillId="4" borderId="0" xfId="0" applyNumberFormat="1" applyFont="1" applyFill="1" applyBorder="1" applyAlignment="1" applyProtection="1">
      <alignment horizontal="center"/>
    </xf>
    <xf numFmtId="168" fontId="7" fillId="4" borderId="7" xfId="0" applyNumberFormat="1" applyFont="1" applyFill="1" applyBorder="1" applyAlignment="1" applyProtection="1">
      <alignment horizontal="right"/>
    </xf>
    <xf numFmtId="164" fontId="15" fillId="4" borderId="6" xfId="0" applyNumberFormat="1" applyFont="1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center"/>
    </xf>
    <xf numFmtId="167" fontId="15" fillId="4" borderId="0" xfId="2" applyNumberFormat="1" applyFont="1" applyFill="1" applyBorder="1" applyAlignment="1" applyProtection="1">
      <alignment horizontal="right"/>
    </xf>
    <xf numFmtId="164" fontId="15" fillId="4" borderId="0" xfId="0" applyNumberFormat="1" applyFont="1" applyFill="1" applyBorder="1" applyAlignment="1" applyProtection="1">
      <alignment horizontal="left"/>
    </xf>
    <xf numFmtId="164" fontId="9" fillId="4" borderId="7" xfId="2" applyFont="1" applyFill="1" applyBorder="1" applyProtection="1"/>
    <xf numFmtId="164" fontId="15" fillId="4" borderId="16" xfId="2" applyFont="1" applyFill="1" applyBorder="1" applyAlignment="1" applyProtection="1">
      <alignment horizontal="center"/>
    </xf>
    <xf numFmtId="169" fontId="15" fillId="4" borderId="17" xfId="2" applyNumberFormat="1" applyFont="1" applyFill="1" applyBorder="1" applyAlignment="1" applyProtection="1">
      <alignment horizontal="center"/>
    </xf>
    <xf numFmtId="164" fontId="15" fillId="4" borderId="17" xfId="2" applyFont="1" applyFill="1" applyBorder="1" applyAlignment="1" applyProtection="1">
      <alignment horizontal="center"/>
    </xf>
    <xf numFmtId="9" fontId="15" fillId="4" borderId="17" xfId="1" applyFont="1" applyFill="1" applyBorder="1" applyAlignment="1" applyProtection="1">
      <alignment horizontal="center"/>
    </xf>
    <xf numFmtId="167" fontId="15" fillId="4" borderId="17" xfId="2" applyNumberFormat="1" applyFont="1" applyFill="1" applyBorder="1" applyAlignment="1" applyProtection="1">
      <alignment horizontal="right"/>
    </xf>
    <xf numFmtId="164" fontId="15" fillId="4" borderId="17" xfId="0" applyNumberFormat="1" applyFont="1" applyFill="1" applyBorder="1" applyProtection="1"/>
    <xf numFmtId="164" fontId="15" fillId="4" borderId="17" xfId="0" applyNumberFormat="1" applyFont="1" applyFill="1" applyBorder="1" applyAlignment="1" applyProtection="1">
      <alignment horizontal="center"/>
    </xf>
    <xf numFmtId="167" fontId="7" fillId="4" borderId="18" xfId="0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9" fillId="4" borderId="0" xfId="2" applyNumberFormat="1" applyFont="1" applyFill="1" applyProtection="1"/>
    <xf numFmtId="164" fontId="15" fillId="4" borderId="19" xfId="2" applyFont="1" applyFill="1" applyBorder="1" applyAlignment="1" applyProtection="1">
      <alignment horizontal="right"/>
    </xf>
    <xf numFmtId="9" fontId="15" fillId="4" borderId="19" xfId="1" applyFont="1" applyFill="1" applyBorder="1" applyAlignment="1" applyProtection="1">
      <alignment horizontal="right"/>
    </xf>
    <xf numFmtId="164" fontId="15" fillId="4" borderId="19" xfId="0" applyNumberFormat="1" applyFont="1" applyFill="1" applyBorder="1" applyAlignment="1" applyProtection="1">
      <alignment horizontal="left" vertical="center"/>
    </xf>
    <xf numFmtId="167" fontId="15" fillId="4" borderId="20" xfId="2" applyNumberFormat="1" applyFont="1" applyFill="1" applyBorder="1" applyAlignment="1" applyProtection="1">
      <alignment horizontal="right"/>
    </xf>
    <xf numFmtId="164" fontId="15" fillId="4" borderId="0" xfId="2" applyFont="1" applyFill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left" vertical="center" indent="1"/>
    </xf>
    <xf numFmtId="164" fontId="13" fillId="3" borderId="10" xfId="0" applyNumberFormat="1" applyFont="1" applyFill="1" applyBorder="1" applyAlignment="1" applyProtection="1">
      <alignment horizontal="left" vertical="center"/>
    </xf>
    <xf numFmtId="164" fontId="7" fillId="3" borderId="10" xfId="0" applyNumberFormat="1" applyFont="1" applyFill="1" applyBorder="1" applyAlignment="1" applyProtection="1">
      <alignment horizontal="left" vertical="center"/>
    </xf>
    <xf numFmtId="164" fontId="7" fillId="3" borderId="10" xfId="0" applyNumberFormat="1" applyFont="1" applyFill="1" applyBorder="1" applyAlignment="1" applyProtection="1">
      <alignment vertical="center"/>
    </xf>
    <xf numFmtId="165" fontId="7" fillId="3" borderId="10" xfId="0" applyNumberFormat="1" applyFont="1" applyFill="1" applyBorder="1" applyAlignment="1" applyProtection="1">
      <alignment vertical="center"/>
    </xf>
    <xf numFmtId="164" fontId="15" fillId="0" borderId="0" xfId="0" applyNumberFormat="1" applyFont="1" applyAlignment="1" applyProtection="1">
      <alignment horizontal="center"/>
    </xf>
    <xf numFmtId="164" fontId="3" fillId="4" borderId="0" xfId="2" applyFont="1" applyFill="1" applyProtection="1"/>
    <xf numFmtId="164" fontId="20" fillId="4" borderId="0" xfId="2" applyFont="1" applyFill="1" applyProtection="1"/>
    <xf numFmtId="164" fontId="13" fillId="4" borderId="13" xfId="0" applyNumberFormat="1" applyFont="1" applyFill="1" applyBorder="1" applyProtection="1"/>
    <xf numFmtId="164" fontId="22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19" xfId="2" applyFont="1" applyFill="1" applyBorder="1" applyAlignment="1" applyProtection="1">
      <alignment horizontal="left"/>
    </xf>
    <xf numFmtId="164" fontId="22" fillId="4" borderId="0" xfId="0" applyNumberFormat="1" applyFont="1" applyFill="1" applyBorder="1" applyAlignment="1" applyProtection="1">
      <alignment horizontal="left" wrapText="1"/>
    </xf>
    <xf numFmtId="164" fontId="18" fillId="4" borderId="0" xfId="2" applyFont="1" applyFill="1" applyBorder="1" applyAlignment="1" applyProtection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/>
  </cellXfs>
  <cellStyles count="3">
    <cellStyle name="Normální" xfId="0" builtinId="0"/>
    <cellStyle name="PB_TR10" xfId="2"/>
    <cellStyle name="Procenta" xfId="1" builtinId="5"/>
  </cellStyles>
  <dxfs count="2"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workbookViewId="0">
      <selection activeCell="H28" sqref="H28"/>
    </sheetView>
  </sheetViews>
  <sheetFormatPr defaultColWidth="9.28515625" defaultRowHeight="15.75" x14ac:dyDescent="0.25"/>
  <cols>
    <col min="1" max="1" width="13.4257812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7.42578125" style="1" customWidth="1"/>
    <col min="8" max="8" width="18.7109375" style="1" customWidth="1"/>
    <col min="9" max="9" width="11.28515625" style="1" hidden="1" customWidth="1"/>
    <col min="10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77" t="s">
        <v>13</v>
      </c>
      <c r="B1" s="77"/>
      <c r="C1" s="77"/>
      <c r="D1" s="77"/>
      <c r="E1" s="77"/>
      <c r="F1" s="77"/>
      <c r="G1" s="77"/>
      <c r="H1" s="77"/>
      <c r="I1" s="2"/>
    </row>
    <row r="2" spans="1:38" s="6" customFormat="1" ht="17.100000000000001" customHeigh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5"/>
    </row>
    <row r="3" spans="1:38" s="6" customFormat="1" ht="17.100000000000001" customHeight="1" x14ac:dyDescent="0.25">
      <c r="A3" s="79" t="s">
        <v>18</v>
      </c>
      <c r="B3" s="79"/>
      <c r="C3" s="79"/>
      <c r="D3" s="79"/>
      <c r="E3" s="79"/>
      <c r="F3" s="79"/>
      <c r="G3" s="79"/>
      <c r="H3" s="79"/>
      <c r="I3" s="5"/>
    </row>
    <row r="4" spans="1:38" s="6" customFormat="1" ht="17.100000000000001" customHeight="1" thickBot="1" x14ac:dyDescent="0.3">
      <c r="A4" s="80" t="s">
        <v>1</v>
      </c>
      <c r="B4" s="80"/>
      <c r="C4" s="80"/>
      <c r="D4" s="80"/>
      <c r="E4" s="80"/>
      <c r="F4" s="80"/>
      <c r="G4" s="80"/>
      <c r="H4" s="80"/>
      <c r="I4" s="7"/>
    </row>
    <row r="5" spans="1:38" s="6" customFormat="1" ht="17.100000000000001" customHeight="1" thickBot="1" x14ac:dyDescent="0.3">
      <c r="A5" s="8" t="s">
        <v>19</v>
      </c>
      <c r="B5" s="9"/>
      <c r="C5" s="9"/>
      <c r="D5" s="9"/>
      <c r="E5" s="9"/>
      <c r="F5" s="9"/>
      <c r="G5" s="10">
        <f>MAX(0,ROUND(H5,0))</f>
        <v>30</v>
      </c>
      <c r="H5" s="11">
        <v>30</v>
      </c>
      <c r="I5" s="5"/>
    </row>
    <row r="6" spans="1:38" s="6" customFormat="1" ht="17.100000000000001" customHeight="1" thickBot="1" x14ac:dyDescent="0.3">
      <c r="A6" s="12" t="s">
        <v>20</v>
      </c>
      <c r="B6" s="13"/>
      <c r="C6" s="14"/>
      <c r="D6" s="15"/>
      <c r="E6" s="16" t="s">
        <v>2</v>
      </c>
      <c r="F6" s="17" t="s">
        <v>3</v>
      </c>
      <c r="G6" s="18"/>
      <c r="H6" s="17">
        <v>31000</v>
      </c>
      <c r="I6" s="5"/>
    </row>
    <row r="7" spans="1:38" s="6" customFormat="1" ht="17.100000000000001" customHeight="1" x14ac:dyDescent="0.25">
      <c r="A7" s="19" t="s">
        <v>21</v>
      </c>
      <c r="B7" s="20"/>
      <c r="C7" s="20"/>
      <c r="D7" s="20"/>
      <c r="E7" s="21"/>
      <c r="F7" s="22"/>
      <c r="G7" s="23"/>
      <c r="H7" s="24">
        <f>ROUND(IF(F6="D",H6,H6*12/365),2)</f>
        <v>1019.18</v>
      </c>
      <c r="I7" s="5"/>
    </row>
    <row r="8" spans="1:38" s="6" customFormat="1" ht="17.100000000000001" customHeight="1" thickBot="1" x14ac:dyDescent="0.3">
      <c r="A8" s="25" t="s">
        <v>4</v>
      </c>
      <c r="B8" s="26"/>
      <c r="C8" s="26"/>
      <c r="D8" s="26"/>
      <c r="E8" s="26"/>
      <c r="F8" s="26"/>
      <c r="G8" s="26"/>
      <c r="H8" s="27">
        <f>H7*365/12</f>
        <v>31000.058333333331</v>
      </c>
      <c r="I8" s="5"/>
    </row>
    <row r="9" spans="1:38" s="31" customFormat="1" ht="17.100000000000001" customHeight="1" thickBot="1" x14ac:dyDescent="0.3">
      <c r="A9" s="28"/>
      <c r="B9" s="29" t="s">
        <v>15</v>
      </c>
      <c r="C9" s="28"/>
      <c r="D9" s="28"/>
      <c r="E9" s="28"/>
      <c r="F9" s="28"/>
      <c r="G9" s="28"/>
      <c r="H9" s="30">
        <f>+H18</f>
        <v>16530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6" customFormat="1" ht="17.100000000000001" customHeight="1" thickBot="1" x14ac:dyDescent="0.3">
      <c r="B10" s="32"/>
      <c r="H10" s="33"/>
      <c r="I10" s="34"/>
      <c r="J10" s="34"/>
    </row>
    <row r="11" spans="1:38" s="6" customFormat="1" ht="17.100000000000001" customHeight="1" x14ac:dyDescent="0.25">
      <c r="A11" s="75" t="s">
        <v>14</v>
      </c>
      <c r="B11" s="35"/>
      <c r="C11" s="35"/>
      <c r="D11" s="35"/>
      <c r="E11" s="36"/>
      <c r="F11" s="37"/>
      <c r="G11" s="37"/>
      <c r="H11" s="38"/>
      <c r="I11" s="34"/>
      <c r="J11" s="34"/>
    </row>
    <row r="12" spans="1:38" s="6" customFormat="1" ht="17.100000000000001" customHeight="1" x14ac:dyDescent="0.25">
      <c r="A12" s="39" t="s">
        <v>5</v>
      </c>
      <c r="B12" s="22"/>
      <c r="C12" s="22"/>
      <c r="D12" s="22"/>
      <c r="E12" s="22"/>
      <c r="F12" s="22"/>
      <c r="G12" s="22"/>
      <c r="H12" s="40"/>
      <c r="I12" s="41"/>
    </row>
    <row r="13" spans="1:38" s="6" customFormat="1" ht="17.100000000000001" customHeight="1" x14ac:dyDescent="0.25">
      <c r="A13" s="42"/>
      <c r="B13" s="34"/>
      <c r="C13" s="43" t="s">
        <v>6</v>
      </c>
      <c r="D13" s="44">
        <v>1090</v>
      </c>
      <c r="E13" s="21" t="s">
        <v>7</v>
      </c>
      <c r="F13" s="45">
        <v>0.9</v>
      </c>
      <c r="G13" s="21" t="s">
        <v>8</v>
      </c>
      <c r="H13" s="46">
        <f>ROUND(F13*MIN($H$7,D13),2)</f>
        <v>917.26</v>
      </c>
      <c r="I13" s="41"/>
    </row>
    <row r="14" spans="1:38" s="6" customFormat="1" ht="17.100000000000001" customHeight="1" x14ac:dyDescent="0.25">
      <c r="A14" s="47" t="s">
        <v>9</v>
      </c>
      <c r="B14" s="44">
        <f>+D13</f>
        <v>1090</v>
      </c>
      <c r="C14" s="48" t="s">
        <v>6</v>
      </c>
      <c r="D14" s="44">
        <v>1635</v>
      </c>
      <c r="E14" s="21" t="s">
        <v>7</v>
      </c>
      <c r="F14" s="45">
        <v>0.6</v>
      </c>
      <c r="G14" s="21" t="s">
        <v>8</v>
      </c>
      <c r="H14" s="46">
        <f>ROUND(F14*IF($H$7&gt;B14,MIN($H$7,B15)-B14,0),2)</f>
        <v>0</v>
      </c>
      <c r="I14" s="41"/>
    </row>
    <row r="15" spans="1:38" s="6" customFormat="1" ht="17.100000000000001" customHeight="1" x14ac:dyDescent="0.25">
      <c r="A15" s="47" t="s">
        <v>9</v>
      </c>
      <c r="B15" s="44">
        <f>+D14</f>
        <v>1635</v>
      </c>
      <c r="C15" s="21" t="s">
        <v>10</v>
      </c>
      <c r="D15" s="44">
        <v>3270</v>
      </c>
      <c r="E15" s="21" t="s">
        <v>7</v>
      </c>
      <c r="F15" s="45">
        <v>0.3</v>
      </c>
      <c r="G15" s="21" t="s">
        <v>8</v>
      </c>
      <c r="H15" s="46">
        <f>ROUND(F15*IF($H$7&gt;B15,MIN($H$7,B16)-B15,0),2)</f>
        <v>0</v>
      </c>
      <c r="I15" s="49"/>
    </row>
    <row r="16" spans="1:38" s="6" customFormat="1" ht="17.100000000000001" customHeight="1" x14ac:dyDescent="0.25">
      <c r="A16" s="47" t="s">
        <v>9</v>
      </c>
      <c r="B16" s="44">
        <f>+D15</f>
        <v>3270</v>
      </c>
      <c r="C16" s="50" t="s">
        <v>11</v>
      </c>
      <c r="D16" s="34"/>
      <c r="E16" s="34"/>
      <c r="F16" s="22"/>
      <c r="G16" s="34"/>
      <c r="H16" s="51"/>
      <c r="I16" s="34"/>
    </row>
    <row r="17" spans="1:38" s="6" customFormat="1" ht="17.100000000000001" customHeight="1" x14ac:dyDescent="0.25">
      <c r="A17" s="52"/>
      <c r="B17" s="53"/>
      <c r="C17" s="54"/>
      <c r="D17" s="55"/>
      <c r="E17" s="56"/>
      <c r="F17" s="57" t="s">
        <v>12</v>
      </c>
      <c r="G17" s="58"/>
      <c r="H17" s="59">
        <f>ROUNDUP(+H13+H14+H15,0)</f>
        <v>918</v>
      </c>
      <c r="I17" s="60"/>
    </row>
    <row r="18" spans="1:38" s="61" customFormat="1" ht="17.100000000000001" customHeight="1" thickBot="1" x14ac:dyDescent="0.3">
      <c r="B18" s="62" t="s">
        <v>16</v>
      </c>
      <c r="D18" s="63">
        <v>0.6</v>
      </c>
      <c r="E18" s="64" t="str">
        <f>"z  "&amp;TEXT(H17,"# ###")</f>
        <v>z  918</v>
      </c>
      <c r="F18" s="81" t="str">
        <f>"tj. "&amp;CEILING($H$17*$D$18,1)&amp;" x "&amp;I18&amp;G19</f>
        <v>tj. 551 x 30 dnů =</v>
      </c>
      <c r="G18" s="81"/>
      <c r="H18" s="65">
        <f>CEILING($H$17*$D18,1)*I18</f>
        <v>16530</v>
      </c>
      <c r="I18" s="66">
        <f>MIN(+H5,90)</f>
        <v>30</v>
      </c>
    </row>
    <row r="19" spans="1:38" s="31" customFormat="1" ht="17.100000000000001" customHeight="1" thickBot="1" x14ac:dyDescent="0.3">
      <c r="A19" s="67"/>
      <c r="B19" s="68" t="s">
        <v>15</v>
      </c>
      <c r="C19" s="69"/>
      <c r="D19" s="69"/>
      <c r="E19" s="70"/>
      <c r="F19" s="70"/>
      <c r="G19" s="71" t="str">
        <f>IF(I18=1," den =",IF(AND(I18&lt;5,I18&gt;0)," dny ="," dnů ="))</f>
        <v xml:space="preserve"> dnů =</v>
      </c>
      <c r="H19" s="30">
        <f>+H18</f>
        <v>16530</v>
      </c>
      <c r="I19" s="7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73" customFormat="1" ht="33.6" customHeight="1" x14ac:dyDescent="0.2">
      <c r="A20" s="83" t="s">
        <v>22</v>
      </c>
      <c r="B20" s="84"/>
      <c r="C20" s="84"/>
      <c r="D20" s="84"/>
      <c r="E20" s="84"/>
      <c r="F20" s="84"/>
      <c r="G20" s="84"/>
      <c r="H20" s="84"/>
      <c r="I20" s="85"/>
      <c r="J20" s="85"/>
    </row>
    <row r="21" spans="1:38" s="73" customFormat="1" ht="15" customHeight="1" x14ac:dyDescent="0.2">
      <c r="A21" s="74" t="s">
        <v>17</v>
      </c>
      <c r="B21" s="74"/>
      <c r="C21" s="74"/>
      <c r="D21" s="74"/>
      <c r="E21" s="74"/>
      <c r="F21" s="74"/>
      <c r="G21" s="74"/>
      <c r="H21" s="74"/>
    </row>
    <row r="22" spans="1:38" s="73" customFormat="1" ht="28.5" customHeight="1" x14ac:dyDescent="0.2">
      <c r="A22" s="82" t="s">
        <v>23</v>
      </c>
      <c r="B22" s="82"/>
      <c r="C22" s="82"/>
      <c r="D22" s="82"/>
      <c r="E22" s="82"/>
      <c r="F22" s="82"/>
      <c r="G22" s="82"/>
      <c r="H22" s="82"/>
    </row>
    <row r="23" spans="1:38" s="73" customFormat="1" ht="17.45" customHeight="1" x14ac:dyDescent="0.2">
      <c r="A23" s="76" t="s">
        <v>24</v>
      </c>
      <c r="B23" s="76"/>
      <c r="C23" s="76"/>
      <c r="D23" s="76"/>
      <c r="E23" s="76"/>
      <c r="F23" s="76"/>
      <c r="G23" s="76"/>
      <c r="H23" s="76"/>
    </row>
    <row r="24" spans="1:38" s="4" customFormat="1" ht="15.6" x14ac:dyDescent="0.3"/>
    <row r="25" spans="1:38" s="4" customFormat="1" ht="15.6" x14ac:dyDescent="0.3"/>
    <row r="26" spans="1:38" s="4" customFormat="1" ht="15.6" x14ac:dyDescent="0.3"/>
    <row r="27" spans="1:38" s="4" customFormat="1" ht="15.6" x14ac:dyDescent="0.3"/>
    <row r="28" spans="1:38" s="4" customFormat="1" ht="15.6" x14ac:dyDescent="0.3"/>
    <row r="29" spans="1:38" s="4" customFormat="1" ht="15.6" x14ac:dyDescent="0.3"/>
    <row r="30" spans="1:38" s="4" customFormat="1" ht="15.6" x14ac:dyDescent="0.3"/>
    <row r="31" spans="1:38" s="4" customFormat="1" x14ac:dyDescent="0.25"/>
    <row r="32" spans="1:3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</sheetData>
  <sheetProtection password="CCF3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A20:J20"/>
  </mergeCells>
  <conditionalFormatting sqref="H5">
    <cfRule type="cellIs" dxfId="1" priority="2" stopIfTrue="1" operator="greaterThan">
      <formula>90</formula>
    </cfRule>
  </conditionalFormatting>
  <conditionalFormatting sqref="A21:H21">
    <cfRule type="expression" dxfId="0" priority="1" stopIfTrue="1">
      <formula>$H$5&gt;90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Dlouhodobé_ošetřovné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</cp:lastModifiedBy>
  <dcterms:created xsi:type="dcterms:W3CDTF">2017-09-26T07:17:41Z</dcterms:created>
  <dcterms:modified xsi:type="dcterms:W3CDTF">2018-09-10T09:57:27Z</dcterms:modified>
</cp:coreProperties>
</file>