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1\"/>
    </mc:Choice>
  </mc:AlternateContent>
  <xr:revisionPtr revIDLastSave="0" documentId="13_ncr:1_{973BF0B3-4C80-40BC-B146-9322FE84D0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rizové_ošetřovné_2021" sheetId="1" r:id="rId1"/>
    <sheet name="Lis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30" i="1" l="1"/>
  <c r="C26" i="1"/>
  <c r="C25" i="1"/>
  <c r="C24" i="1"/>
  <c r="I21" i="1"/>
  <c r="I25" i="1" l="1"/>
  <c r="I24" i="1"/>
  <c r="I23" i="1"/>
  <c r="I27" i="1" l="1"/>
  <c r="K28" i="1" s="1"/>
  <c r="G28" i="1" s="1"/>
  <c r="I28" i="1" l="1"/>
  <c r="I30" i="1" l="1"/>
  <c r="I11" i="1" s="1"/>
</calcChain>
</file>

<file path=xl/sharedStrings.xml><?xml version="1.0" encoding="utf-8"?>
<sst xmlns="http://schemas.openxmlformats.org/spreadsheetml/2006/main" count="49" uniqueCount="38">
  <si>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</si>
  <si>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</si>
  <si>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</si>
  <si>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</si>
  <si>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</si>
  <si>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</si>
  <si>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</si>
  <si>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</si>
  <si>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</si>
  <si>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</si>
  <si>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</si>
  <si>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</si>
  <si>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</si>
  <si>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</si>
  <si>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</si>
  <si>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</si>
  <si>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</si>
  <si>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</si>
  <si>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</si>
  <si>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</si>
  <si>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</si>
  <si>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</si>
  <si>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</si>
  <si>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</si>
  <si>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</si>
  <si>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</si>
  <si>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</si>
  <si>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</si>
  <si>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</si>
  <si>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</si>
  <si>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</si>
  <si>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v období od 1. 1. do 30. 6. 2021</t>
  </si>
  <si>
    <t xml:space="preserve">      v období od 1 .1.  do 30. 6.  2021</t>
  </si>
  <si>
    <t xml:space="preserve">OŠETŘOVNÉ 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</si>
  <si>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</si>
  <si>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</si>
  <si>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1. 1. do 30. 6. 2021</t>
  </si>
  <si>
    <t>denní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</si>
</sst>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Arial CE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26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1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167" fontId="6" fillId="4" borderId="0" xfId="0" applyNumberFormat="1" applyFont="1" applyFill="1" applyAlignment="1" applyProtection="1">
      <alignment horizontal="right"/>
      <protection hidden="1"/>
    </xf>
    <xf numFmtId="164" fontId="7" fillId="4" borderId="0" xfId="0" applyNumberFormat="1" applyFont="1" applyFill="1" applyAlignment="1" applyProtection="1">
      <alignment horizontal="center"/>
      <protection hidden="1"/>
    </xf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2" fillId="4" borderId="2" xfId="2" applyFont="1" applyFill="1" applyBorder="1" applyAlignment="1" applyProtection="1">
      <alignment horizontal="left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5">
    <dxf>
      <font>
        <color theme="0"/>
      </font>
    </dxf>
    <dxf>
      <font>
        <strike val="0"/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4"/>
  <sheetViews>
    <sheetView showGridLines="0" tabSelected="1" topLeftCell="B1" zoomScaleNormal="100" workbookViewId="0">
      <selection activeCell="N8" sqref="N8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17" t="s">
        <v>25</v>
      </c>
      <c r="C1" s="117"/>
      <c r="D1" s="117"/>
      <c r="E1" s="117"/>
      <c r="F1" s="117"/>
      <c r="G1" s="117"/>
      <c r="H1" s="117"/>
      <c r="I1" s="117"/>
      <c r="J1" s="118"/>
    </row>
    <row r="2" spans="2:13" s="5" customFormat="1" ht="16.5" customHeight="1" x14ac:dyDescent="0.25">
      <c r="B2" s="123" t="s">
        <v>31</v>
      </c>
      <c r="C2" s="124"/>
      <c r="D2" s="124"/>
      <c r="E2" s="124"/>
      <c r="F2" s="124"/>
      <c r="G2" s="124"/>
      <c r="H2" s="124"/>
      <c r="I2" s="124"/>
      <c r="J2" s="110"/>
    </row>
    <row r="3" spans="2:13" s="5" customFormat="1" ht="17.100000000000001" customHeight="1" x14ac:dyDescent="0.25">
      <c r="B3" s="119" t="s">
        <v>35</v>
      </c>
      <c r="C3" s="119"/>
      <c r="D3" s="119"/>
      <c r="E3" s="119"/>
      <c r="F3" s="119"/>
      <c r="G3" s="119"/>
      <c r="H3" s="119"/>
      <c r="I3" s="119"/>
      <c r="J3" s="110"/>
    </row>
    <row r="4" spans="2:13" s="5" customFormat="1" ht="17.100000000000001" customHeight="1" thickBot="1" x14ac:dyDescent="0.3">
      <c r="B4" s="120" t="s">
        <v>19</v>
      </c>
      <c r="C4" s="120"/>
      <c r="D4" s="120"/>
      <c r="E4" s="120"/>
      <c r="F4" s="120"/>
      <c r="G4" s="120"/>
      <c r="H4" s="120"/>
      <c r="I4" s="120"/>
      <c r="J4" s="110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1"/>
      <c r="H5" s="86"/>
      <c r="I5" s="85" t="s">
        <v>14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thickBot="1" x14ac:dyDescent="0.3">
      <c r="B7" s="89" t="s">
        <v>36</v>
      </c>
      <c r="C7" s="90"/>
      <c r="D7" s="90"/>
      <c r="E7" s="90"/>
      <c r="F7" s="90"/>
      <c r="G7" s="105"/>
      <c r="H7" s="105"/>
      <c r="I7" s="88">
        <v>15</v>
      </c>
      <c r="J7" s="4"/>
      <c r="L7" s="74"/>
      <c r="M7" s="74"/>
    </row>
    <row r="8" spans="2:13" s="5" customFormat="1" ht="17.100000000000001" customHeight="1" thickBot="1" x14ac:dyDescent="0.3">
      <c r="B8" s="81" t="s">
        <v>23</v>
      </c>
      <c r="C8" s="82"/>
      <c r="D8" s="19"/>
      <c r="E8" s="83"/>
      <c r="F8" s="84"/>
      <c r="G8" s="85" t="s">
        <v>13</v>
      </c>
      <c r="H8" s="107"/>
      <c r="I8" s="85">
        <v>30000</v>
      </c>
      <c r="J8" s="4"/>
      <c r="L8" s="15"/>
      <c r="M8" s="74"/>
    </row>
    <row r="9" spans="2:13" s="5" customFormat="1" ht="17.100000000000001" customHeight="1" thickBot="1" x14ac:dyDescent="0.3">
      <c r="B9" s="7" t="s">
        <v>16</v>
      </c>
      <c r="C9" s="8"/>
      <c r="D9" s="9"/>
      <c r="E9" s="10"/>
      <c r="F9" s="11"/>
      <c r="G9" s="60" t="s">
        <v>14</v>
      </c>
      <c r="H9" s="106" t="s">
        <v>20</v>
      </c>
      <c r="I9" s="92">
        <v>1</v>
      </c>
      <c r="J9" s="79"/>
      <c r="L9" s="15"/>
    </row>
    <row r="10" spans="2:13" s="5" customFormat="1" ht="8.25" customHeight="1" thickBot="1" x14ac:dyDescent="0.3">
      <c r="B10" s="70"/>
      <c r="C10" s="71"/>
      <c r="D10" s="72"/>
      <c r="E10" s="73"/>
      <c r="F10" s="74"/>
      <c r="G10" s="78"/>
      <c r="H10" s="35"/>
      <c r="I10" s="35"/>
      <c r="J10" s="79"/>
      <c r="K10" s="79"/>
      <c r="M10" s="15"/>
    </row>
    <row r="11" spans="2:13" s="67" customFormat="1" ht="23.25" customHeight="1" thickBot="1" x14ac:dyDescent="0.3">
      <c r="B11" s="20"/>
      <c r="C11" s="12" t="s">
        <v>33</v>
      </c>
      <c r="D11" s="21"/>
      <c r="E11" s="21"/>
      <c r="F11" s="21"/>
      <c r="G11" s="21"/>
      <c r="H11" s="21"/>
      <c r="I11" s="56">
        <f>I30</f>
        <v>9330</v>
      </c>
      <c r="J11" s="65"/>
    </row>
    <row r="12" spans="2:13" s="67" customFormat="1" ht="35.25" customHeight="1" x14ac:dyDescent="0.25">
      <c r="B12" s="114" t="s">
        <v>26</v>
      </c>
      <c r="C12" s="115"/>
      <c r="D12" s="115"/>
      <c r="E12" s="115"/>
      <c r="F12" s="115"/>
      <c r="G12" s="115"/>
      <c r="H12" s="115"/>
      <c r="I12" s="115"/>
      <c r="J12" s="65"/>
    </row>
    <row r="13" spans="2:13" s="67" customFormat="1" ht="26.25" customHeight="1" x14ac:dyDescent="0.25">
      <c r="B13" s="114" t="s">
        <v>30</v>
      </c>
      <c r="C13" s="115"/>
      <c r="D13" s="115"/>
      <c r="E13" s="115"/>
      <c r="F13" s="115"/>
      <c r="G13" s="115"/>
      <c r="H13" s="115"/>
      <c r="I13" s="115"/>
      <c r="J13" s="65"/>
    </row>
    <row r="14" spans="2:13" s="67" customFormat="1" ht="12.75" customHeight="1" x14ac:dyDescent="0.25">
      <c r="B14" s="114" t="s">
        <v>34</v>
      </c>
      <c r="C14" s="115"/>
      <c r="D14" s="115"/>
      <c r="E14" s="115"/>
      <c r="F14" s="115"/>
      <c r="G14" s="115"/>
      <c r="H14" s="115"/>
      <c r="I14" s="115"/>
      <c r="J14" s="65"/>
    </row>
    <row r="15" spans="2:13" s="67" customFormat="1" ht="28.5" customHeight="1" x14ac:dyDescent="0.25">
      <c r="B15" s="114" t="s">
        <v>28</v>
      </c>
      <c r="C15" s="116"/>
      <c r="D15" s="116"/>
      <c r="E15" s="116"/>
      <c r="F15" s="116"/>
      <c r="G15" s="116"/>
      <c r="H15" s="116"/>
      <c r="I15" s="116"/>
      <c r="J15" s="65"/>
    </row>
    <row r="16" spans="2:13" s="67" customFormat="1" ht="28.5" customHeight="1" x14ac:dyDescent="0.25">
      <c r="B16" s="111" t="s">
        <v>27</v>
      </c>
      <c r="C16" s="111"/>
      <c r="D16" s="111"/>
      <c r="E16" s="111"/>
      <c r="F16" s="111"/>
      <c r="G16" s="111"/>
      <c r="H16" s="111"/>
      <c r="I16" s="111"/>
      <c r="J16" s="65"/>
    </row>
    <row r="17" spans="2:39" s="67" customFormat="1" ht="18" customHeight="1" x14ac:dyDescent="0.25">
      <c r="B17" s="111" t="s">
        <v>29</v>
      </c>
      <c r="C17" s="111"/>
      <c r="D17" s="111"/>
      <c r="E17" s="111"/>
      <c r="F17" s="111"/>
      <c r="G17" s="111"/>
      <c r="H17" s="111"/>
      <c r="I17" s="111"/>
      <c r="J17" s="65"/>
    </row>
    <row r="18" spans="2:39" s="15" customFormat="1" ht="17.100000000000001" customHeight="1" thickBot="1" x14ac:dyDescent="0.3">
      <c r="C18" s="18"/>
      <c r="I18" s="58"/>
      <c r="J18" s="66"/>
    </row>
    <row r="19" spans="2:39" s="13" customFormat="1" ht="24" customHeight="1" thickBot="1" x14ac:dyDescent="0.3">
      <c r="B19" s="93" t="s">
        <v>10</v>
      </c>
      <c r="C19" s="94"/>
      <c r="D19" s="95"/>
      <c r="E19" s="96"/>
      <c r="F19" s="97"/>
      <c r="G19" s="122"/>
      <c r="H19" s="122"/>
      <c r="I19" s="5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5" customFormat="1" ht="17.100000000000001" customHeight="1" x14ac:dyDescent="0.25">
      <c r="B20" s="98" t="s">
        <v>12</v>
      </c>
      <c r="C20" s="99"/>
      <c r="D20" s="99"/>
      <c r="E20" s="99"/>
      <c r="F20" s="100"/>
      <c r="G20" s="23"/>
      <c r="H20" s="68"/>
      <c r="I20" s="69">
        <f>ROUND(IF(G8="denní",I8,I8*12/365),2)</f>
        <v>986.3</v>
      </c>
      <c r="J20" s="13"/>
    </row>
    <row r="21" spans="2:39" s="5" customFormat="1" ht="17.100000000000001" customHeight="1" thickBot="1" x14ac:dyDescent="0.3">
      <c r="B21" s="101" t="s">
        <v>0</v>
      </c>
      <c r="C21" s="54"/>
      <c r="D21" s="54"/>
      <c r="E21" s="54"/>
      <c r="F21" s="54"/>
      <c r="G21" s="54"/>
      <c r="H21" s="54"/>
      <c r="I21" s="55">
        <f>I20*365/12</f>
        <v>29999.958333333332</v>
      </c>
      <c r="J21" s="14"/>
      <c r="L21" s="15"/>
    </row>
    <row r="22" spans="2:39" s="13" customFormat="1" ht="17.100000000000001" customHeight="1" x14ac:dyDescent="0.25">
      <c r="B22" s="22" t="s">
        <v>2</v>
      </c>
      <c r="C22" s="23"/>
      <c r="D22" s="23"/>
      <c r="E22" s="23"/>
      <c r="F22" s="23"/>
      <c r="G22" s="23"/>
      <c r="H22" s="23"/>
      <c r="I22" s="2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5" customFormat="1" ht="17.100000000000001" customHeight="1" x14ac:dyDescent="0.25">
      <c r="B23" s="25"/>
      <c r="C23" s="26"/>
      <c r="D23" s="27" t="s">
        <v>3</v>
      </c>
      <c r="E23" s="109">
        <v>1182</v>
      </c>
      <c r="F23" s="29" t="s">
        <v>4</v>
      </c>
      <c r="G23" s="30">
        <v>0.9</v>
      </c>
      <c r="H23" s="29" t="s">
        <v>5</v>
      </c>
      <c r="I23" s="31">
        <f>ROUND(G23*MIN($I$20,E23),2)</f>
        <v>887.67</v>
      </c>
      <c r="J23" s="13"/>
      <c r="K23" s="103"/>
    </row>
    <row r="24" spans="2:39" s="5" customFormat="1" ht="17.100000000000001" customHeight="1" x14ac:dyDescent="0.25">
      <c r="B24" s="32" t="s">
        <v>6</v>
      </c>
      <c r="C24" s="28">
        <f>+E23</f>
        <v>1182</v>
      </c>
      <c r="D24" s="33" t="s">
        <v>3</v>
      </c>
      <c r="E24" s="109">
        <v>1773</v>
      </c>
      <c r="F24" s="29" t="s">
        <v>4</v>
      </c>
      <c r="G24" s="30">
        <v>0.6</v>
      </c>
      <c r="H24" s="29" t="s">
        <v>5</v>
      </c>
      <c r="I24" s="31">
        <f>ROUND(G24*IF($I$20&gt;C24,MIN($I$20,C25)-C24,0),2)</f>
        <v>0</v>
      </c>
      <c r="J24" s="14"/>
      <c r="K24" s="103"/>
    </row>
    <row r="25" spans="2:39" s="5" customFormat="1" ht="17.100000000000001" customHeight="1" x14ac:dyDescent="0.25">
      <c r="B25" s="32" t="s">
        <v>6</v>
      </c>
      <c r="C25" s="28">
        <f>+E24</f>
        <v>1773</v>
      </c>
      <c r="D25" s="29" t="s">
        <v>7</v>
      </c>
      <c r="E25" s="109">
        <v>3545</v>
      </c>
      <c r="F25" s="29" t="s">
        <v>4</v>
      </c>
      <c r="G25" s="30">
        <v>0.3</v>
      </c>
      <c r="H25" s="29" t="s">
        <v>5</v>
      </c>
      <c r="I25" s="31">
        <f>ROUND(G25*IF($I$20&gt;C25,MIN($I$20,C26)-C25,0),2)</f>
        <v>0</v>
      </c>
      <c r="J25" s="57"/>
      <c r="K25" s="103"/>
    </row>
    <row r="26" spans="2:39" s="5" customFormat="1" ht="17.100000000000001" customHeight="1" x14ac:dyDescent="0.25">
      <c r="B26" s="32" t="s">
        <v>6</v>
      </c>
      <c r="C26" s="28">
        <f>+E25</f>
        <v>3545</v>
      </c>
      <c r="D26" s="34" t="s">
        <v>8</v>
      </c>
      <c r="E26" s="26"/>
      <c r="F26" s="26"/>
      <c r="G26" s="35"/>
      <c r="H26" s="26"/>
      <c r="I26" s="36"/>
      <c r="J26" s="75"/>
      <c r="K26" s="103"/>
    </row>
    <row r="27" spans="2:39" s="5" customFormat="1" ht="17.100000000000001" customHeight="1" thickBot="1" x14ac:dyDescent="0.3">
      <c r="B27" s="37"/>
      <c r="C27" s="38"/>
      <c r="D27" s="39"/>
      <c r="E27" s="40"/>
      <c r="F27" s="41"/>
      <c r="G27" s="42" t="s">
        <v>9</v>
      </c>
      <c r="H27" s="43"/>
      <c r="I27" s="44">
        <f>ROUNDUP(+I23+I24+I25,0)</f>
        <v>888</v>
      </c>
      <c r="J27" s="26"/>
      <c r="K27" s="103"/>
    </row>
    <row r="28" spans="2:39" s="16" customFormat="1" ht="17.100000000000001" customHeight="1" x14ac:dyDescent="0.25">
      <c r="B28" s="45" t="s">
        <v>32</v>
      </c>
      <c r="C28" s="61"/>
      <c r="D28" s="62"/>
      <c r="E28" s="63">
        <v>0.7</v>
      </c>
      <c r="F28" s="64" t="s">
        <v>21</v>
      </c>
      <c r="G28" s="125" t="str">
        <f>$K$28&amp;" x "&amp;$I$7&amp;$H$30</f>
        <v>622 x 15 dnů =</v>
      </c>
      <c r="H28" s="125"/>
      <c r="I28" s="48">
        <f>CEILING($I$27*$E28,1)*I7</f>
        <v>9330</v>
      </c>
      <c r="J28" s="76"/>
      <c r="K28" s="102">
        <f>IF(I5="ano",IF(G9="ano",MAX(400*$I$9,CEILING($E$28*$I$27,1)),CEILING($E$28*$I$27,1)), CEILING($E$28*$I$27,1))</f>
        <v>622</v>
      </c>
    </row>
    <row r="29" spans="2:39" s="16" customFormat="1" ht="17.100000000000001" customHeight="1" thickBot="1" x14ac:dyDescent="0.3">
      <c r="B29" s="45"/>
      <c r="C29" s="46"/>
      <c r="D29" s="47"/>
      <c r="E29" s="112" t="s">
        <v>22</v>
      </c>
      <c r="F29" s="113"/>
      <c r="G29" s="121"/>
      <c r="H29" s="121"/>
      <c r="I29" s="48"/>
      <c r="J29" s="77"/>
      <c r="K29" s="103"/>
    </row>
    <row r="30" spans="2:39" s="13" customFormat="1" ht="17.100000000000001" customHeight="1" thickBot="1" x14ac:dyDescent="0.3">
      <c r="B30" s="49"/>
      <c r="C30" s="50" t="s">
        <v>1</v>
      </c>
      <c r="D30" s="51"/>
      <c r="E30" s="51"/>
      <c r="F30" s="52"/>
      <c r="G30" s="52"/>
      <c r="H30" s="53" t="str">
        <f>IF(J29=1," den =",IF(AND(J29&lt;5,J29&gt;0)," dny ="," dnů ="))</f>
        <v xml:space="preserve"> dnů =</v>
      </c>
      <c r="I30" s="56">
        <f>I28+I29</f>
        <v>9330</v>
      </c>
      <c r="J30" s="77"/>
      <c r="K30" s="10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s="3" customFormat="1" ht="22.5" customHeight="1" x14ac:dyDescent="0.25">
      <c r="B31" s="111" t="s">
        <v>11</v>
      </c>
      <c r="C31" s="111"/>
      <c r="D31" s="111"/>
      <c r="E31" s="111"/>
      <c r="F31" s="111"/>
      <c r="G31" s="111"/>
      <c r="H31" s="111"/>
      <c r="I31" s="111"/>
      <c r="J31" s="17"/>
      <c r="K31" s="104"/>
    </row>
    <row r="32" spans="2:39" s="3" customFormat="1" x14ac:dyDescent="0.25">
      <c r="B32" s="111"/>
      <c r="C32" s="111"/>
      <c r="D32" s="116"/>
      <c r="E32" s="116"/>
      <c r="F32" s="116"/>
      <c r="G32" s="116"/>
      <c r="H32" s="116"/>
      <c r="I32" s="116"/>
      <c r="K32" s="104"/>
    </row>
    <row r="33" spans="11:11" s="3" customFormat="1" ht="15.75" customHeight="1" x14ac:dyDescent="0.25">
      <c r="K33" s="104"/>
    </row>
    <row r="34" spans="11:11" s="3" customFormat="1" x14ac:dyDescent="0.25">
      <c r="K34" s="104"/>
    </row>
    <row r="35" spans="11:11" s="3" customFormat="1" x14ac:dyDescent="0.25">
      <c r="K35" s="104"/>
    </row>
    <row r="36" spans="11:11" s="3" customFormat="1" x14ac:dyDescent="0.25">
      <c r="K36" s="104"/>
    </row>
    <row r="37" spans="11:11" s="3" customFormat="1" x14ac:dyDescent="0.25"/>
    <row r="38" spans="11:11" s="3" customFormat="1" x14ac:dyDescent="0.25"/>
    <row r="39" spans="11:11" s="3" customFormat="1" x14ac:dyDescent="0.25"/>
    <row r="40" spans="11:11" s="3" customFormat="1" x14ac:dyDescent="0.25"/>
    <row r="41" spans="11:11" s="3" customFormat="1" x14ac:dyDescent="0.25"/>
    <row r="42" spans="11:11" s="3" customFormat="1" x14ac:dyDescent="0.25"/>
    <row r="43" spans="11:11" s="3" customFormat="1" x14ac:dyDescent="0.25"/>
    <row r="44" spans="11:11" s="3" customFormat="1" x14ac:dyDescent="0.25"/>
    <row r="45" spans="11:11" s="3" customFormat="1" x14ac:dyDescent="0.25"/>
    <row r="46" spans="11:11" s="3" customFormat="1" x14ac:dyDescent="0.25"/>
    <row r="47" spans="11:11" s="3" customFormat="1" x14ac:dyDescent="0.25"/>
    <row r="48" spans="1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</sheetData>
  <sheetProtection algorithmName="SHA-512" hashValue="c49OvWi4SeFL0ExZ059/F0oE/Bl7906PFVHBOJcfJXPc1K/tLBrYt/WQZUWlA1GYBNJD56sw0otriMmkT7mfZQ==" saltValue="uu3SoxWGg1dAo8dKTFYUsw==" spinCount="100000" sheet="1" objects="1" scenarios="1"/>
  <mergeCells count="16">
    <mergeCell ref="B17:I17"/>
    <mergeCell ref="E29:F29"/>
    <mergeCell ref="B13:I13"/>
    <mergeCell ref="B32:I32"/>
    <mergeCell ref="B1:J1"/>
    <mergeCell ref="B31:I31"/>
    <mergeCell ref="B3:I3"/>
    <mergeCell ref="B4:I4"/>
    <mergeCell ref="G29:H29"/>
    <mergeCell ref="G19:H19"/>
    <mergeCell ref="B2:I2"/>
    <mergeCell ref="G28:H28"/>
    <mergeCell ref="B12:I12"/>
    <mergeCell ref="B15:I15"/>
    <mergeCell ref="B16:I16"/>
    <mergeCell ref="B14:I14"/>
  </mergeCells>
  <conditionalFormatting sqref="I5">
    <cfRule type="containsText" dxfId="4" priority="10" operator="containsText" text="ne">
      <formula>NOT(ISERROR(SEARCH("ne",I5)))</formula>
    </cfRule>
  </conditionalFormatting>
  <conditionalFormatting sqref="I9">
    <cfRule type="expression" dxfId="3" priority="7">
      <formula>$G$9="ne (DPP,DPČ)"</formula>
    </cfRule>
  </conditionalFormatting>
  <conditionalFormatting sqref="B13">
    <cfRule type="expression" dxfId="2" priority="6">
      <formula>$I$5="ne (jiný důvod)"</formula>
    </cfRule>
  </conditionalFormatting>
  <conditionalFormatting sqref="E29:F29">
    <cfRule type="expression" dxfId="1" priority="3">
      <formula>$I$5="ne (jiný důvod)"</formula>
    </cfRule>
    <cfRule type="expression" dxfId="0" priority="1">
      <formula>$G$9="ne (DPP,DPČ)"</formula>
    </cfRule>
  </conditionalFormatting>
  <dataValidations count="1">
    <dataValidation type="list" allowBlank="1" showInputMessage="1" showErrorMessage="1" sqref="J11:J17" xr:uid="{E9D621CF-A599-498C-845E-C2BC8A83E0F6}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C558B2-9ED9-4AE0-B102-68385696FE11}">
          <x14:formula1>
            <xm:f>List1!$B$1:$B$2</xm:f>
          </x14:formula1>
          <xm:sqref>G8</xm:sqref>
        </x14:dataValidation>
        <x14:dataValidation type="list" allowBlank="1" showInputMessage="1" showErrorMessage="1" xr:uid="{47382971-A841-475A-8CC0-7BF06F0C8307}">
          <x14:formula1>
            <xm:f>List1!$C$1:$C$2</xm:f>
          </x14:formula1>
          <xm:sqref>G9</xm:sqref>
        </x14:dataValidation>
        <x14:dataValidation type="list" allowBlank="1" showInputMessage="1" showErrorMessage="1" xr:uid="{A6B76308-DC0D-430A-B34B-61629203CAD8}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DCE7-82A7-49D9-B021-87B5B36167FE}">
  <dimension ref="A1:C2"/>
  <sheetViews>
    <sheetView workbookViewId="0">
      <selection activeCell="G15" sqref="G15"/>
    </sheetView>
  </sheetViews>
  <sheetFormatPr defaultRowHeight="15" x14ac:dyDescent="0.25"/>
  <sheetData>
    <row r="1" spans="1:3" x14ac:dyDescent="0.25">
      <c r="A1" s="108" t="s">
        <v>14</v>
      </c>
      <c r="B1" s="108" t="s">
        <v>37</v>
      </c>
      <c r="C1" s="108" t="s">
        <v>14</v>
      </c>
    </row>
    <row r="2" spans="1:3" x14ac:dyDescent="0.25">
      <c r="A2" s="108" t="s">
        <v>15</v>
      </c>
      <c r="B2" s="108" t="s">
        <v>13</v>
      </c>
      <c r="C2" s="108" t="s">
        <v>24</v>
      </c>
    </row>
  </sheetData>
  <sheetProtection algorithmName="SHA-512" hashValue="f9n0posMgULBoC/oRiNs4ZSzouyEtV22cthnHrAFr+riHTmbwWJHYPFkFwF+XwLFE5pAeVadepoHi4ZnrjUSrw==" saltValue="Wp7GmerrpQMtJ3mVb6wo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Krizové_ošetřovné_2021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2021-01-11T10:57:11Z</dcterms:modified>
</cp:coreProperties>
</file>