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oslava.sasmova\Desktop\"/>
    </mc:Choice>
  </mc:AlternateContent>
  <xr:revisionPtr revIDLastSave="0" documentId="13_ncr:1_{B3218A4E-C847-45F1-A341-988C3CA0DD92}" xr6:coauthVersionLast="47" xr6:coauthVersionMax="47" xr10:uidLastSave="{00000000-0000-0000-0000-000000000000}"/>
  <bookViews>
    <workbookView xWindow="-120" yWindow="-120" windowWidth="29040" windowHeight="15840" xr2:uid="{A4A93615-657B-4622-A72B-BD80F3F56375}"/>
  </bookViews>
  <sheets>
    <sheet name="vstupní a výstupní data" sheetId="2" r:id="rId1"/>
    <sheet name="výpočet způsobilosti výdajů" sheetId="1" state="hidden" r:id="rId2"/>
    <sheet name="nezpůsobilé výdaje" sheetId="3" r:id="rId3"/>
    <sheet name="schéma zařazování výdajů" sheetId="4" r:id="rId4"/>
    <sheet name="instrukce k vyplnění" sheetId="5" r:id="rId5"/>
  </sheets>
  <definedNames>
    <definedName name="_Hlk95757380" localSheetId="4">'instrukce k vyplnění'!$B$62</definedName>
    <definedName name="_xlnm.Print_Area" localSheetId="3">'schéma zařazování výdajů'!$A$1:$T$49</definedName>
    <definedName name="OLE_LINK5" localSheetId="4">'instrukce k vyplnění'!$D$87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44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23" i="2"/>
  <c r="E40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44" i="2"/>
  <c r="D32" i="2"/>
  <c r="D33" i="2"/>
  <c r="D34" i="2"/>
  <c r="F7" i="2"/>
  <c r="B38" i="1"/>
  <c r="F17" i="2"/>
  <c r="F18" i="2"/>
  <c r="O18" i="2" s="1"/>
  <c r="F16" i="2"/>
  <c r="F8" i="2"/>
  <c r="F9" i="2"/>
  <c r="F10" i="2"/>
  <c r="F11" i="2"/>
  <c r="F6" i="2"/>
  <c r="C64" i="2"/>
  <c r="C45" i="1" s="1"/>
  <c r="B30" i="3"/>
  <c r="G12" i="2" l="1"/>
  <c r="M7" i="1" l="1"/>
  <c r="C12" i="2"/>
  <c r="P7" i="2"/>
  <c r="P8" i="2"/>
  <c r="P9" i="2"/>
  <c r="P10" i="2"/>
  <c r="P11" i="2"/>
  <c r="P16" i="2"/>
  <c r="P17" i="2"/>
  <c r="P18" i="2"/>
  <c r="P6" i="2"/>
  <c r="C35" i="1" l="1"/>
  <c r="B35" i="1"/>
  <c r="B36" i="1"/>
  <c r="C43" i="2"/>
  <c r="N44" i="1"/>
  <c r="C38" i="1"/>
  <c r="C39" i="1"/>
  <c r="M39" i="1" s="1"/>
  <c r="O39" i="1" s="1"/>
  <c r="E57" i="2" s="1"/>
  <c r="C29" i="1"/>
  <c r="C30" i="1"/>
  <c r="C31" i="1"/>
  <c r="C27" i="1"/>
  <c r="C28" i="1"/>
  <c r="B27" i="1"/>
  <c r="B28" i="1"/>
  <c r="C26" i="1"/>
  <c r="B26" i="1"/>
  <c r="C5" i="2"/>
  <c r="I3" i="1"/>
  <c r="G5" i="2"/>
  <c r="F5" i="2"/>
  <c r="H3" i="1"/>
  <c r="F12" i="2"/>
  <c r="G3" i="1" s="1"/>
  <c r="G6" i="1"/>
  <c r="G7" i="1"/>
  <c r="B23" i="1"/>
  <c r="C23" i="1"/>
  <c r="J6" i="1"/>
  <c r="B19" i="1"/>
  <c r="C19" i="1"/>
  <c r="C18" i="1"/>
  <c r="L6" i="1"/>
  <c r="O17" i="2"/>
  <c r="O16" i="2"/>
  <c r="O15" i="2"/>
  <c r="O11" i="2"/>
  <c r="O10" i="2"/>
  <c r="O9" i="2"/>
  <c r="O8" i="2"/>
  <c r="O7" i="2"/>
  <c r="O6" i="2"/>
  <c r="B18" i="1"/>
  <c r="O35" i="1" l="1"/>
  <c r="E53" i="2" s="1"/>
  <c r="L35" i="1"/>
  <c r="C4" i="2"/>
  <c r="D12" i="2" s="1"/>
  <c r="L7" i="1"/>
  <c r="J7" i="1"/>
  <c r="J26" i="1" s="1"/>
  <c r="O26" i="1" s="1"/>
  <c r="I7" i="1"/>
  <c r="I6" i="1"/>
  <c r="E7" i="1"/>
  <c r="E6" i="1"/>
  <c r="L3" i="1"/>
  <c r="G15" i="2"/>
  <c r="K3" i="1" s="1"/>
  <c r="F15" i="2"/>
  <c r="C15" i="2"/>
  <c r="C14" i="2" s="1"/>
  <c r="F19" i="2" s="1"/>
  <c r="P26" i="1" l="1"/>
  <c r="Q26" i="1" s="1"/>
  <c r="E44" i="2"/>
  <c r="G4" i="2"/>
  <c r="F13" i="2"/>
  <c r="C20" i="2"/>
  <c r="F4" i="2"/>
  <c r="L26" i="1"/>
  <c r="J3" i="1"/>
  <c r="F3" i="1"/>
  <c r="E3" i="1"/>
  <c r="D3" i="1"/>
  <c r="C3" i="1"/>
  <c r="D38" i="1" s="1"/>
  <c r="G38" i="1" l="1"/>
  <c r="I38" i="1"/>
  <c r="E38" i="1"/>
  <c r="F4" i="1"/>
  <c r="H4" i="1"/>
  <c r="G4" i="1"/>
  <c r="I4" i="1"/>
  <c r="D23" i="1"/>
  <c r="D4" i="1"/>
  <c r="E4" i="1"/>
  <c r="D18" i="1"/>
  <c r="E18" i="1" s="1"/>
  <c r="D19" i="1"/>
  <c r="E23" i="1" l="1"/>
  <c r="G23" i="1"/>
  <c r="I23" i="1"/>
  <c r="F5" i="1"/>
  <c r="F6" i="1" s="1"/>
  <c r="K5" i="1"/>
  <c r="K6" i="1" s="1"/>
  <c r="H5" i="1"/>
  <c r="G19" i="1"/>
  <c r="G18" i="1"/>
  <c r="E19" i="1"/>
  <c r="I19" i="1"/>
  <c r="I18" i="1"/>
  <c r="C58" i="1"/>
  <c r="O46" i="1"/>
  <c r="P46" i="1"/>
  <c r="N46" i="1"/>
  <c r="M45" i="1"/>
  <c r="C41" i="1"/>
  <c r="M41" i="1" s="1"/>
  <c r="O41" i="1" s="1"/>
  <c r="E59" i="2" s="1"/>
  <c r="B40" i="1"/>
  <c r="B41" i="1"/>
  <c r="C32" i="1"/>
  <c r="C33" i="1"/>
  <c r="C34" i="1"/>
  <c r="M34" i="1" s="1"/>
  <c r="O34" i="1" s="1"/>
  <c r="E52" i="2" s="1"/>
  <c r="C36" i="1"/>
  <c r="M36" i="1" s="1"/>
  <c r="O36" i="1" s="1"/>
  <c r="E54" i="2" s="1"/>
  <c r="C37" i="1"/>
  <c r="C40" i="1"/>
  <c r="B29" i="1"/>
  <c r="B30" i="1"/>
  <c r="B31" i="1"/>
  <c r="B32" i="1"/>
  <c r="B33" i="1"/>
  <c r="B34" i="1"/>
  <c r="B37" i="1"/>
  <c r="B39" i="1"/>
  <c r="D40" i="1" l="1"/>
  <c r="J32" i="1"/>
  <c r="O32" i="1" s="1"/>
  <c r="E50" i="2" s="1"/>
  <c r="L32" i="1"/>
  <c r="F18" i="1"/>
  <c r="F38" i="1"/>
  <c r="O37" i="1"/>
  <c r="E55" i="2" s="1"/>
  <c r="L37" i="1"/>
  <c r="F23" i="1"/>
  <c r="N23" i="1"/>
  <c r="K7" i="1"/>
  <c r="K27" i="1" s="1"/>
  <c r="L27" i="1" s="1"/>
  <c r="F7" i="1"/>
  <c r="H7" i="1"/>
  <c r="H6" i="1"/>
  <c r="Q45" i="1"/>
  <c r="P35" i="1"/>
  <c r="Q35" i="1" s="1"/>
  <c r="C44" i="1"/>
  <c r="J30" i="1"/>
  <c r="J28" i="1"/>
  <c r="F19" i="1"/>
  <c r="C46" i="1"/>
  <c r="F40" i="1" l="1"/>
  <c r="I40" i="1"/>
  <c r="E40" i="1"/>
  <c r="H40" i="1"/>
  <c r="G40" i="1"/>
  <c r="O27" i="1"/>
  <c r="H23" i="1"/>
  <c r="O23" i="1" s="1"/>
  <c r="E37" i="2" s="1"/>
  <c r="H38" i="1"/>
  <c r="O38" i="1" s="1"/>
  <c r="K33" i="1"/>
  <c r="P27" i="1"/>
  <c r="Q27" i="1" s="1"/>
  <c r="E45" i="2"/>
  <c r="D37" i="2"/>
  <c r="K29" i="1"/>
  <c r="O29" i="1" s="1"/>
  <c r="K31" i="1"/>
  <c r="O31" i="1" s="1"/>
  <c r="H19" i="1"/>
  <c r="O19" i="1" s="1"/>
  <c r="H18" i="1"/>
  <c r="O18" i="1" s="1"/>
  <c r="O28" i="1"/>
  <c r="L28" i="1"/>
  <c r="O30" i="1"/>
  <c r="L30" i="1"/>
  <c r="Q46" i="1"/>
  <c r="E56" i="2" l="1"/>
  <c r="P38" i="1"/>
  <c r="Q38" i="1" s="1"/>
  <c r="O33" i="1"/>
  <c r="E51" i="2" s="1"/>
  <c r="L33" i="1"/>
  <c r="O40" i="1"/>
  <c r="E58" i="2" s="1"/>
  <c r="P23" i="1"/>
  <c r="Q23" i="1" s="1"/>
  <c r="P19" i="1"/>
  <c r="Q19" i="1" s="1"/>
  <c r="E33" i="2"/>
  <c r="P28" i="1"/>
  <c r="Q28" i="1" s="1"/>
  <c r="E46" i="2"/>
  <c r="P29" i="1"/>
  <c r="Q29" i="1" s="1"/>
  <c r="E47" i="2"/>
  <c r="P31" i="1"/>
  <c r="Q31" i="1" s="1"/>
  <c r="E49" i="2"/>
  <c r="P30" i="1"/>
  <c r="Q30" i="1" s="1"/>
  <c r="E48" i="2"/>
  <c r="P18" i="1"/>
  <c r="Q18" i="1" s="1"/>
  <c r="E32" i="2"/>
  <c r="L29" i="1"/>
  <c r="L31" i="1"/>
  <c r="P41" i="1"/>
  <c r="Q41" i="1" s="1"/>
  <c r="R46" i="1"/>
  <c r="B12" i="1"/>
  <c r="C12" i="1"/>
  <c r="B13" i="1"/>
  <c r="C13" i="1"/>
  <c r="B14" i="1"/>
  <c r="C14" i="1"/>
  <c r="B15" i="1"/>
  <c r="C15" i="1"/>
  <c r="B16" i="1"/>
  <c r="C16" i="1"/>
  <c r="B17" i="1"/>
  <c r="C17" i="1"/>
  <c r="B20" i="1"/>
  <c r="C20" i="1"/>
  <c r="D20" i="1" s="1"/>
  <c r="B21" i="1"/>
  <c r="C21" i="1"/>
  <c r="D21" i="1" s="1"/>
  <c r="B22" i="1"/>
  <c r="C22" i="1"/>
  <c r="C22" i="2"/>
  <c r="C61" i="1" s="1"/>
  <c r="D15" i="1" l="1"/>
  <c r="E21" i="1"/>
  <c r="H21" i="1"/>
  <c r="I21" i="1"/>
  <c r="G21" i="1"/>
  <c r="F21" i="1"/>
  <c r="D17" i="1"/>
  <c r="G17" i="1" s="1"/>
  <c r="D13" i="1"/>
  <c r="J13" i="1"/>
  <c r="N13" i="1" s="1"/>
  <c r="P13" i="1" s="1"/>
  <c r="Q13" i="1" s="1"/>
  <c r="D22" i="1"/>
  <c r="D16" i="1"/>
  <c r="E16" i="1" s="1"/>
  <c r="D14" i="1"/>
  <c r="K14" i="1"/>
  <c r="N14" i="1" s="1"/>
  <c r="P14" i="1" s="1"/>
  <c r="Q14" i="1" s="1"/>
  <c r="D12" i="1"/>
  <c r="G12" i="1" s="1"/>
  <c r="P40" i="1"/>
  <c r="O44" i="1"/>
  <c r="D35" i="2"/>
  <c r="G15" i="1"/>
  <c r="H15" i="1"/>
  <c r="G20" i="1"/>
  <c r="H20" i="1"/>
  <c r="H16" i="1"/>
  <c r="H12" i="1"/>
  <c r="F20" i="1"/>
  <c r="I20" i="1"/>
  <c r="E20" i="1"/>
  <c r="I17" i="1"/>
  <c r="I15" i="1"/>
  <c r="F15" i="1"/>
  <c r="E15" i="1"/>
  <c r="F16" i="1"/>
  <c r="E12" i="1"/>
  <c r="B10" i="1"/>
  <c r="B11" i="1"/>
  <c r="C10" i="1"/>
  <c r="C11" i="1"/>
  <c r="C9" i="1"/>
  <c r="D9" i="1" s="1"/>
  <c r="B9" i="1"/>
  <c r="G16" i="1" l="1"/>
  <c r="I16" i="1"/>
  <c r="F12" i="1"/>
  <c r="I12" i="1"/>
  <c r="L14" i="1"/>
  <c r="L13" i="1"/>
  <c r="O12" i="1"/>
  <c r="E26" i="2" s="1"/>
  <c r="G22" i="1"/>
  <c r="E22" i="1"/>
  <c r="H22" i="1"/>
  <c r="F22" i="1"/>
  <c r="I22" i="1"/>
  <c r="E17" i="1"/>
  <c r="O16" i="1"/>
  <c r="E30" i="2" s="1"/>
  <c r="O21" i="1"/>
  <c r="D10" i="1"/>
  <c r="G10" i="1" s="1"/>
  <c r="H17" i="1"/>
  <c r="O17" i="1" s="1"/>
  <c r="E31" i="2" s="1"/>
  <c r="F17" i="1"/>
  <c r="D11" i="1"/>
  <c r="I11" i="1" s="1"/>
  <c r="N16" i="1"/>
  <c r="O20" i="1"/>
  <c r="Q40" i="1"/>
  <c r="G11" i="1"/>
  <c r="H11" i="1"/>
  <c r="E28" i="2"/>
  <c r="O15" i="1"/>
  <c r="E29" i="2" s="1"/>
  <c r="H9" i="1"/>
  <c r="G9" i="1"/>
  <c r="E27" i="2"/>
  <c r="F9" i="1"/>
  <c r="E9" i="1"/>
  <c r="I9" i="1"/>
  <c r="F11" i="1"/>
  <c r="E11" i="1"/>
  <c r="C48" i="1"/>
  <c r="C59" i="1" s="1"/>
  <c r="I10" i="1" l="1"/>
  <c r="F10" i="1"/>
  <c r="H10" i="1"/>
  <c r="O10" i="1" s="1"/>
  <c r="E24" i="2" s="1"/>
  <c r="N17" i="1"/>
  <c r="P17" i="1" s="1"/>
  <c r="Q17" i="1" s="1"/>
  <c r="N22" i="1"/>
  <c r="P16" i="1"/>
  <c r="Q16" i="1" s="1"/>
  <c r="D30" i="2"/>
  <c r="O11" i="1"/>
  <c r="E25" i="2" s="1"/>
  <c r="D36" i="2"/>
  <c r="O22" i="1"/>
  <c r="E36" i="2" s="1"/>
  <c r="E10" i="1"/>
  <c r="N10" i="1" s="1"/>
  <c r="P20" i="1"/>
  <c r="Q20" i="1" s="1"/>
  <c r="E34" i="2"/>
  <c r="P21" i="1"/>
  <c r="Q21" i="1" s="1"/>
  <c r="E35" i="2"/>
  <c r="O9" i="1"/>
  <c r="N12" i="1"/>
  <c r="N15" i="1"/>
  <c r="D27" i="2"/>
  <c r="D28" i="2"/>
  <c r="N11" i="1"/>
  <c r="N9" i="1"/>
  <c r="D31" i="2" l="1"/>
  <c r="P10" i="1"/>
  <c r="Q10" i="1" s="1"/>
  <c r="D24" i="2"/>
  <c r="O25" i="1"/>
  <c r="E23" i="2"/>
  <c r="P12" i="1"/>
  <c r="Q12" i="1" s="1"/>
  <c r="D26" i="2"/>
  <c r="P11" i="1"/>
  <c r="Q11" i="1" s="1"/>
  <c r="D25" i="2"/>
  <c r="P22" i="1"/>
  <c r="Q22" i="1" s="1"/>
  <c r="N25" i="1"/>
  <c r="D23" i="2"/>
  <c r="P15" i="1"/>
  <c r="Q15" i="1" s="1"/>
  <c r="D29" i="2"/>
  <c r="P37" i="1" l="1"/>
  <c r="Q37" i="1" s="1"/>
  <c r="P9" i="1"/>
  <c r="P39" i="1"/>
  <c r="Q39" i="1" s="1"/>
  <c r="P33" i="1"/>
  <c r="Q33" i="1" s="1"/>
  <c r="P36" i="1"/>
  <c r="Q36" i="1" s="1"/>
  <c r="P34" i="1"/>
  <c r="Q34" i="1" s="1"/>
  <c r="P32" i="1"/>
  <c r="N48" i="1"/>
  <c r="Q9" i="1" l="1"/>
  <c r="Q25" i="1" s="1"/>
  <c r="P25" i="1"/>
  <c r="Q32" i="1"/>
  <c r="Q44" i="1" s="1"/>
  <c r="P44" i="1"/>
  <c r="O48" i="1"/>
  <c r="M47" i="1" s="1"/>
  <c r="O51" i="1"/>
  <c r="N53" i="1"/>
  <c r="R25" i="1" l="1"/>
  <c r="O53" i="1"/>
  <c r="P48" i="1"/>
  <c r="Q48" i="1"/>
  <c r="R44" i="1"/>
  <c r="P53" i="1" l="1"/>
  <c r="P55" i="1" s="1"/>
  <c r="I58" i="1" s="1"/>
  <c r="N58" i="1" s="1"/>
  <c r="D40" i="2" s="1"/>
  <c r="R48" i="1"/>
  <c r="Q53" i="1" l="1"/>
  <c r="N62" i="1"/>
  <c r="L6" i="2"/>
  <c r="O62" i="1" l="1"/>
  <c r="L7" i="2" s="1"/>
  <c r="P58" i="1"/>
  <c r="Q58" i="1" s="1"/>
  <c r="L5" i="2"/>
  <c r="R53" i="1"/>
  <c r="L4" i="2" l="1"/>
  <c r="M7" i="2"/>
  <c r="M4" i="2" s="1"/>
  <c r="P62" i="1"/>
  <c r="Q62" i="1" s="1"/>
  <c r="L8" i="2" s="1"/>
  <c r="M6" i="2" l="1"/>
  <c r="L3" i="2"/>
  <c r="R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B1" authorId="0" shapeId="0" xr:uid="{F8604D97-CEAB-42FE-8F17-6CE246D08403}">
      <text>
        <r>
          <rPr>
            <sz val="9"/>
            <color indexed="81"/>
            <rFont val="Tahoma"/>
            <family val="2"/>
            <charset val="238"/>
          </rPr>
          <t>Vyplňujte pouze červeně podbarvené buňky v tabulce, šedivě podbarvené buňky jsou přednastavené a nejsou editovatelné
- pro každý z uvedených druhů ploch 1.1.1-1.1.6, 2.1.1-2.1.3 uveďte výměru dle projektu v m2 (sl. B); nevyskytuje-li se, ponechte 0,00
- pro informaci o tom, zda jsou pro tento druh využití stanoveny požadavky v zákoně 247/2014 Sb., vyberte z možností ANO/NE (sl. C) - není-li předvoleno
- pro informaci o tom, zda je plocha využívána pouze dětskou skupinou nebo kromě ní i jinou službou, vyberte z možností ANO/NE (sl. D)
- pro každý z uvedených druhů ploch 1.1.1-1.1.6, 2.1.1-2.1.3 uveďte výměru dle projektu v m2, kterou užívá pouze dětská skupina (sl. E)
- pro každý z uvedených druhů ploch 1.1.1-1.1.6, 2.1.1-2.1.3 uveďte výměru dle projektu v m2, kterou užívá dětská skupina spolu s jinou službou (sl. F)
- pokud je chyba v součtu ploch nebo výběru varianty, zobrazí se v buňce, ve které je nesoulad, text v červené barvě.</t>
        </r>
      </text>
    </comment>
    <comment ref="J1" authorId="0" shapeId="0" xr:uid="{D1384A5C-14BE-4CED-A106-8B5C1F2A60A9}">
      <text>
        <r>
          <rPr>
            <sz val="9"/>
            <color indexed="81"/>
            <rFont val="Tahoma"/>
            <family val="2"/>
            <charset val="238"/>
          </rPr>
          <t>Výše celkových způsobilých, hlavních způsobilých, vedlejších způsobilých  a nezpůsobilých výdajů bude automaticky vypočítána na základě vyplněných údajů o plochách a výdajích na aktivity</t>
        </r>
      </text>
    </comment>
    <comment ref="C5" authorId="0" shapeId="0" xr:uid="{52F42EC1-439A-458B-B4BD-CF4357BF0814}">
      <text>
        <r>
          <rPr>
            <sz val="9"/>
            <color indexed="81"/>
            <rFont val="Tahoma"/>
            <family val="2"/>
            <charset val="238"/>
          </rPr>
          <t>plocha pro hlavní aktivity projektu (po odečtení plochy podpůrných provozů a prostorů nepožadovaných zákonem o DS)</t>
        </r>
      </text>
    </comment>
    <comment ref="F5" authorId="0" shapeId="0" xr:uid="{700D13D2-51EA-4D2E-B982-3896BC3E22FD}">
      <text>
        <r>
          <rPr>
            <sz val="9"/>
            <color indexed="81"/>
            <rFont val="Tahoma"/>
            <family val="2"/>
            <charset val="238"/>
          </rPr>
          <t>plocha DS pro hlavní aktivity projektu (po odečtení plochy podpůrných provozů a prostorů nepožadovaných zákonem o DS)</t>
        </r>
      </text>
    </comment>
    <comment ref="C6" authorId="0" shapeId="0" xr:uid="{D94D4B70-183F-43C7-AFCF-91F247508C11}">
      <text>
        <r>
          <rPr>
            <sz val="9"/>
            <color indexed="81"/>
            <rFont val="Tahoma"/>
            <family val="2"/>
            <charset val="238"/>
          </rPr>
          <t>povinná hodnota, bez vykázané plochy pro dětskou skupinu jsou všechny výdaje nezpůsobilé</t>
        </r>
      </text>
    </comment>
    <comment ref="D10" authorId="0" shapeId="0" xr:uid="{04A934D2-5C67-4C6E-BB87-0FEB703AFA1A}">
      <text>
        <r>
          <rPr>
            <sz val="9"/>
            <color indexed="81"/>
            <rFont val="Tahoma"/>
            <family val="2"/>
            <charset val="238"/>
          </rPr>
          <t xml:space="preserve">ano= volba pouze v případě, že zákon 2047/2014 Sb. požaduje zřízení prostoru nebo vyhlášky 350/2021 Sb. a 410/2005 Sb. stanovují pro prostor technické nebo hygienické požadavky  </t>
        </r>
      </text>
    </comment>
    <comment ref="D16" authorId="0" shapeId="0" xr:uid="{298AF4FD-D78F-4FEF-BF7F-A47F41791717}">
      <text>
        <r>
          <rPr>
            <sz val="9"/>
            <color indexed="81"/>
            <rFont val="Tahoma"/>
            <family val="2"/>
            <charset val="238"/>
          </rPr>
          <t xml:space="preserve">ano= volba pouze v případě, že zákon 2047/2014 Sb. požaduje zřízení prostoru nebo vyhlášky 350/2021 Sb. a 410/2005 Sb. stanovují pro prostor technické nebo hygienické požadavky  </t>
        </r>
      </text>
    </comment>
    <comment ref="D18" authorId="0" shapeId="0" xr:uid="{D7297E9F-F5F7-4883-A248-1985782763DD}">
      <text>
        <r>
          <rPr>
            <sz val="9"/>
            <color indexed="81"/>
            <rFont val="Tahoma"/>
            <family val="2"/>
            <charset val="238"/>
          </rPr>
          <t xml:space="preserve">ano= volba pouze v případě, že zákon 2047/2014 Sb. požaduje zřízení prostoru nebo vyhlášky 350/2021 Sb. a 410/2005 Sb. stanovují pro prostor technické nebo hygienické požadavky  </t>
        </r>
      </text>
    </comment>
    <comment ref="B21" authorId="0" shapeId="0" xr:uid="{65F98B73-5BFF-4287-84D6-FEB83D5FC1B3}">
      <text>
        <r>
          <rPr>
            <sz val="9"/>
            <color indexed="81"/>
            <rFont val="Tahoma"/>
            <family val="2"/>
            <charset val="238"/>
          </rPr>
          <t>Vyplňujte v tabulce pouze červeně podbarvené buňky
- u aktivit, které projekt obsahuje a jsou naceněny, vyplňte celkovou cenu v Kč (sl. B); u ostatních ponechejte 0,00
- u aktivit, které projekt neobsahuje, nebo jsou již obsaženy v jiné položce, ponechte hodnotu 0,00
- pro každou z aktivit vyberte možnost ANO/NE, zda se na ni vztahují požadavky zákona 247/2014 Sb. (není-li předvoleno)
- pro každou z aktivit vyberte možnost ANO/NE pro informaci, zda se aktivita vztahuje i k prostoru, který kromě dětské skupiny užívá i jiná služba (není-li předvoleno)</t>
        </r>
      </text>
    </comment>
    <comment ref="E21" authorId="0" shapeId="0" xr:uid="{DF401708-5092-4356-9899-7857DDDECD75}">
      <text>
        <r>
          <rPr>
            <b/>
            <sz val="9"/>
            <color indexed="81"/>
            <rFont val="Tahoma"/>
            <family val="2"/>
            <charset val="238"/>
          </rPr>
          <t>Pozor!</t>
        </r>
        <r>
          <rPr>
            <sz val="9"/>
            <color indexed="81"/>
            <rFont val="Tahoma"/>
            <family val="2"/>
            <charset val="238"/>
          </rPr>
          <t xml:space="preserve">
Uplatnitelná částka je pouze informací o maximálně možné; v součtu však celková suma vedlejších výdajů nesmí překročit 20 % hlavních výdajů, v některých případech tedy není možné nárokovat plnou uplatnitelnou částku</t>
        </r>
      </text>
    </comment>
    <comment ref="F21" authorId="0" shapeId="0" xr:uid="{DDA4BC27-D6E7-4F71-A5E2-0CA78F388547}">
      <text>
        <r>
          <rPr>
            <sz val="9"/>
            <color indexed="81"/>
            <rFont val="Tahoma"/>
            <family val="2"/>
            <charset val="238"/>
          </rPr>
          <t>kumulativně nesmí součet vedlejších výdajů překročit 20 % součtu hlavních výdajů</t>
        </r>
      </text>
    </comment>
    <comment ref="B22" authorId="0" shapeId="0" xr:uid="{C7182C39-F56C-450B-8EC2-B0F1F81BD4B5}">
      <text>
        <r>
          <rPr>
            <sz val="9"/>
            <color indexed="81"/>
            <rFont val="Tahoma"/>
            <family val="2"/>
            <charset val="238"/>
          </rPr>
          <t>Výdaj uvádějte vždy bez DPH - DPH je nezpůsobilým výdajem!</t>
        </r>
      </text>
    </comment>
    <comment ref="B52" authorId="0" shapeId="0" xr:uid="{361E316D-787A-492E-A44E-A3975D182E79}">
      <text>
        <r>
          <rPr>
            <sz val="9"/>
            <color indexed="81"/>
            <rFont val="Tahoma"/>
            <charset val="1"/>
          </rPr>
          <t>pořízení vybavení mimo potřeby dětské skupiny je nezpůsobilým výdajem</t>
        </r>
      </text>
    </comment>
    <comment ref="B54" authorId="0" shapeId="0" xr:uid="{6D5A93A6-92BC-48CB-B997-89EA9E8500F4}">
      <text>
        <r>
          <rPr>
            <sz val="9"/>
            <color indexed="81"/>
            <rFont val="Tahoma"/>
            <charset val="1"/>
          </rPr>
          <t>pořízení vybavení mimo potřeby dětské skupiny je nezpůsobilým výdajem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G2" authorId="0" shapeId="0" xr:uid="{D48AD8BD-8DC6-4B1A-B29B-729D897832AC}">
      <text>
        <r>
          <rPr>
            <sz val="9"/>
            <color indexed="81"/>
            <rFont val="Tahoma"/>
            <family val="2"/>
            <charset val="238"/>
          </rPr>
          <t>zahrnuje také prostory pro aktivity DS, které nejsou povinné dle zákona o DS</t>
        </r>
      </text>
    </comment>
    <comment ref="H2" authorId="0" shapeId="0" xr:uid="{A56FC6E9-1987-43E9-9731-E57798CF9F47}">
      <text>
        <r>
          <rPr>
            <sz val="9"/>
            <color indexed="81"/>
            <rFont val="Tahoma"/>
            <family val="2"/>
            <charset val="238"/>
          </rPr>
          <t>zahrnuje také prostory pro aktivity DS, které nejsou povinné dle zákona o DS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B1" authorId="0" shapeId="0" xr:uid="{B0DDE616-1F3F-4258-B026-66099EA52DF5}">
      <text>
        <r>
          <rPr>
            <sz val="9"/>
            <color indexed="81"/>
            <rFont val="Tahoma"/>
            <family val="2"/>
            <charset val="238"/>
          </rPr>
          <t>doporučen tisk formátu A3</t>
        </r>
      </text>
    </comment>
  </commentList>
</comments>
</file>

<file path=xl/sharedStrings.xml><?xml version="1.0" encoding="utf-8"?>
<sst xmlns="http://schemas.openxmlformats.org/spreadsheetml/2006/main" count="247" uniqueCount="182">
  <si>
    <t>druh výdaje</t>
  </si>
  <si>
    <t>cestovní náhrady</t>
  </si>
  <si>
    <t>výdaje na nepovinnou publicitu;</t>
  </si>
  <si>
    <t>kurzové ztráty</t>
  </si>
  <si>
    <t>výdaje spojené s řízením a administrací projektu</t>
  </si>
  <si>
    <t>manka a škody</t>
  </si>
  <si>
    <t>opravy a udržování</t>
  </si>
  <si>
    <t>úroky z úvěrů, půjček, splátky úvěrů a půjček</t>
  </si>
  <si>
    <t>provize</t>
  </si>
  <si>
    <t>splátky půjček a úvěrů</t>
  </si>
  <si>
    <t>sankce, penále, pokuty</t>
  </si>
  <si>
    <t>náklady na spotřebu energií a ostatní provozní náklady</t>
  </si>
  <si>
    <t>výdaje na nákup služeb, s výjimkou služeb tvořících součást pořízení dlouhodobého hmotného a nehmotného majetku, nejsou-li součástí pořizovací ceny vybavení, přípravy a realizace projektu vyjmenovaných ve způsobilých vedlejších aktivitách a přípravy a realizace zadávacích a výběrových řízení</t>
  </si>
  <si>
    <t>vzdělávání zaměstnanců</t>
  </si>
  <si>
    <t>vady díla, které je dodavatel povinen odstranit bez další náhrady</t>
  </si>
  <si>
    <t>celní, správní a ostatní poplatky</t>
  </si>
  <si>
    <t>výdaje na právní spory vzniklé v souvislosti s projektem, např. výdaje na uhrazení soudního poplatku, na pořízení důkazů, na právní zastoupení v případě sporu</t>
  </si>
  <si>
    <t>výdaje, které jsou součástí likvidace společnosti, nedobytné pohledávky</t>
  </si>
  <si>
    <t>odpisy dlouhodobého hmotného a nehmotného majetku</t>
  </si>
  <si>
    <t>výdaje odpovídající svým vymezením účetní kategorii mimořádných nákladů</t>
  </si>
  <si>
    <t>výdaje na audit projektu</t>
  </si>
  <si>
    <t>pozemek</t>
  </si>
  <si>
    <t>aktivita</t>
  </si>
  <si>
    <t>hlavní</t>
  </si>
  <si>
    <t>vedlejší</t>
  </si>
  <si>
    <t>Plochy nově budovaných či rekonstruovaných prostor</t>
  </si>
  <si>
    <t>další dle specifika projektu</t>
  </si>
  <si>
    <t>další výdaje, u kterých nejsou dodrženy podmínky pro způsobilost výdajů uvedené ve Specifických pravidlech</t>
  </si>
  <si>
    <t>vybavení (drobný hnotný i nehmotný majetek) prostorů mimo dětskou skupinu</t>
  </si>
  <si>
    <t>výdaje na záruky, pojištění</t>
  </si>
  <si>
    <t>Způsobilost</t>
  </si>
  <si>
    <t>manka a škody, rezervy na budoucí ztráty a dluhy</t>
  </si>
  <si>
    <t>provozní a režijní výdaje, spotřební materiál</t>
  </si>
  <si>
    <t>daň z přidané hodnoty</t>
  </si>
  <si>
    <t>podíl</t>
  </si>
  <si>
    <t>vedlejší výdaj</t>
  </si>
  <si>
    <t>nezpůsobilý výdaj</t>
  </si>
  <si>
    <t>hlavní výdaj</t>
  </si>
  <si>
    <t>podíl plochy provozu z celkové podlahové plochy</t>
  </si>
  <si>
    <t>způsobilý výdaj</t>
  </si>
  <si>
    <t>VEDLEJŠÍ AKTIVITY - základní dělení</t>
  </si>
  <si>
    <t>HLAVNÍ AKTIVITY - základní dělení</t>
  </si>
  <si>
    <t>nezpůsobilý</t>
  </si>
  <si>
    <t xml:space="preserve"> </t>
  </si>
  <si>
    <t>podíly po redukci vedlejších výdajů</t>
  </si>
  <si>
    <t>odhadní cena pozemku</t>
  </si>
  <si>
    <t>limit pro pozemek 10% způsobilých výdajů</t>
  </si>
  <si>
    <t>započitatelná cena pozemku</t>
  </si>
  <si>
    <t>z toho způsobilá část výdaje na nákup pozemku</t>
  </si>
  <si>
    <t>vypočtené podíly výdajů dle plochy provozu</t>
  </si>
  <si>
    <t>1.1.1 z toho podlahová plocha pro provoz dětské skupiny (denní místnost, ložnice)</t>
  </si>
  <si>
    <t>1.1.3 z toho podlahová plocha komunikačních ploch dětské skupiny (chodby, schodiště, výtah)</t>
  </si>
  <si>
    <t>1.1.4 z toho podlahová plocha zázemí pro dětskou skupinu (skladovací prostory, denní místnost a sociální zařízení pro pečující osoby)</t>
  </si>
  <si>
    <t>1.1.6 z toho plocha podpůrných provozů (např. kuchyně, vývařovny, jídelny, prádelny vč. nezbytných souvisejících prostorů - např. skladů, hygienického zařízení )</t>
  </si>
  <si>
    <t>1.1.5 z toho podlahová plocha  užívaná dětskou skupinou pro aktivity typu tělocvična (vč. nezbytných souvisejících prostorů - např. šatny, sociálního zařízení, skladu)</t>
  </si>
  <si>
    <r>
      <t xml:space="preserve">1.2 z toho celková vnitřní plocha </t>
    </r>
    <r>
      <rPr>
        <b/>
        <sz val="11"/>
        <color theme="1"/>
        <rFont val="Calibri"/>
        <family val="2"/>
        <charset val="238"/>
        <scheme val="minor"/>
      </rPr>
      <t xml:space="preserve">neužívaná </t>
    </r>
    <r>
      <rPr>
        <sz val="11"/>
        <color theme="1"/>
        <rFont val="Calibri"/>
        <family val="2"/>
        <charset val="238"/>
        <scheme val="minor"/>
      </rPr>
      <t>dětskou skupinou</t>
    </r>
  </si>
  <si>
    <r>
      <t xml:space="preserve">2.1 z toho celková upravovaná venkovní plocha </t>
    </r>
    <r>
      <rPr>
        <b/>
        <sz val="11"/>
        <color theme="1"/>
        <rFont val="Calibri"/>
        <family val="2"/>
        <charset val="238"/>
        <scheme val="minor"/>
      </rPr>
      <t xml:space="preserve">užívaná </t>
    </r>
    <r>
      <rPr>
        <sz val="11"/>
        <color theme="1"/>
        <rFont val="Calibri"/>
        <family val="2"/>
        <charset val="238"/>
        <scheme val="minor"/>
      </rPr>
      <t>novou dětskou skupinou</t>
    </r>
  </si>
  <si>
    <r>
      <t xml:space="preserve">2.2 z toho celková upravovaná venkovní plocha </t>
    </r>
    <r>
      <rPr>
        <b/>
        <sz val="11"/>
        <color theme="1"/>
        <rFont val="Calibri"/>
        <family val="2"/>
        <charset val="238"/>
        <scheme val="minor"/>
      </rPr>
      <t xml:space="preserve">neužívaná </t>
    </r>
    <r>
      <rPr>
        <sz val="11"/>
        <color theme="1"/>
        <rFont val="Calibri"/>
        <family val="2"/>
        <charset val="238"/>
        <scheme val="minor"/>
      </rPr>
      <t>novou dětskou skupinou</t>
    </r>
  </si>
  <si>
    <t>1.1.2 z toho podlahová plocha hygienického zařízení dětské skupiny (WC, umývárny, šatny)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</si>
  <si>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</si>
  <si>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 xml:space="preserve">1 celková </t>
    </r>
    <r>
      <rPr>
        <b/>
        <sz val="11"/>
        <color theme="1"/>
        <rFont val="Calibri"/>
        <family val="2"/>
        <charset val="238"/>
        <scheme val="minor"/>
      </rPr>
      <t>vnitřní podlahová plocha</t>
    </r>
    <r>
      <rPr>
        <sz val="11"/>
        <color theme="1"/>
        <rFont val="Calibri"/>
        <family val="2"/>
        <charset val="238"/>
        <scheme val="minor"/>
      </rPr>
      <t xml:space="preserve"> budovaného/rekonstruovaného objektu</t>
    </r>
  </si>
  <si>
    <t>xxxxx</t>
  </si>
  <si>
    <t>celková vnitřní podlahová plocha budovaného/rekonstruovaného objektu</t>
  </si>
  <si>
    <r>
      <t xml:space="preserve">celková vnitřní podlahová </t>
    </r>
    <r>
      <rPr>
        <b/>
        <sz val="9"/>
        <color theme="4" tint="-0.249977111117893"/>
        <rFont val="Calibri"/>
        <family val="2"/>
        <charset val="238"/>
        <scheme val="minor"/>
      </rPr>
      <t>užívaná novou dětskou skupinou (DS) a další službou - SDÍLENÁ</t>
    </r>
  </si>
  <si>
    <r>
      <t xml:space="preserve">celková vnitřní podlahová </t>
    </r>
    <r>
      <rPr>
        <b/>
        <sz val="9"/>
        <color theme="4" tint="-0.249977111117893"/>
        <rFont val="Calibri"/>
        <family val="2"/>
        <charset val="238"/>
        <scheme val="minor"/>
      </rPr>
      <t>užívaná pouze novou dětskou skupinou (DS) - NESDÍLENÁ</t>
    </r>
  </si>
  <si>
    <r>
      <t>celková vnitřní plocha</t>
    </r>
    <r>
      <rPr>
        <b/>
        <sz val="9"/>
        <color theme="4" tint="-0.249977111117893"/>
        <rFont val="Calibri"/>
        <family val="2"/>
        <charset val="238"/>
        <scheme val="minor"/>
      </rPr>
      <t xml:space="preserve"> neužívaná </t>
    </r>
    <r>
      <rPr>
        <sz val="9"/>
        <color theme="4" tint="-0.249977111117893"/>
        <rFont val="Calibri"/>
        <family val="2"/>
        <charset val="238"/>
        <scheme val="minor"/>
      </rPr>
      <t>dětskou skupinou</t>
    </r>
  </si>
  <si>
    <r>
      <t xml:space="preserve">venkovní plocha </t>
    </r>
    <r>
      <rPr>
        <b/>
        <sz val="9"/>
        <color theme="4" tint="-0.249977111117893"/>
        <rFont val="Calibri"/>
        <family val="2"/>
        <charset val="238"/>
        <scheme val="minor"/>
      </rPr>
      <t>neužívaná</t>
    </r>
    <r>
      <rPr>
        <sz val="9"/>
        <color theme="4" tint="-0.249977111117893"/>
        <rFont val="Calibri"/>
        <family val="2"/>
        <charset val="238"/>
        <scheme val="minor"/>
      </rPr>
      <t xml:space="preserve"> dětskou skupinou</t>
    </r>
  </si>
  <si>
    <r>
      <t xml:space="preserve">celková upravovaná venkovní plocha </t>
    </r>
    <r>
      <rPr>
        <b/>
        <sz val="9"/>
        <color theme="4" tint="-0.249977111117893"/>
        <rFont val="Calibri"/>
        <family val="2"/>
        <charset val="238"/>
        <scheme val="minor"/>
      </rPr>
      <t>užívaná novou dětskou skupinou (DS) a další službou - SDÍLENÁ</t>
    </r>
  </si>
  <si>
    <r>
      <t xml:space="preserve">celková upravovaná venkovní plocha </t>
    </r>
    <r>
      <rPr>
        <b/>
        <sz val="9"/>
        <color theme="4" tint="-0.249977111117893"/>
        <rFont val="Calibri"/>
        <family val="2"/>
        <charset val="238"/>
        <scheme val="minor"/>
      </rPr>
      <t>užívaná pouze novou dětskou skupinou (DS) - NESDÍLENÁ</t>
    </r>
  </si>
  <si>
    <r>
      <t>podlahové plochy v m</t>
    </r>
    <r>
      <rPr>
        <vertAlign val="superscript"/>
        <sz val="10"/>
        <color theme="4" tint="-0.249977111117893"/>
        <rFont val="Calibri"/>
        <family val="2"/>
        <charset val="238"/>
        <scheme val="minor"/>
      </rPr>
      <t>2</t>
    </r>
  </si>
  <si>
    <t>E14</t>
  </si>
  <si>
    <t>B12</t>
  </si>
  <si>
    <t>F14</t>
  </si>
  <si>
    <t>B18</t>
  </si>
  <si>
    <t>B4</t>
  </si>
  <si>
    <t>B5</t>
  </si>
  <si>
    <t>E5</t>
  </si>
  <si>
    <t>F5</t>
  </si>
  <si>
    <t>koeficient započítání plochy</t>
  </si>
  <si>
    <t>podíl ceny na 1 m2 celk. podl. plochy</t>
  </si>
  <si>
    <t>ne</t>
  </si>
  <si>
    <r>
      <t xml:space="preserve">celková vnitřní podlahová plocha </t>
    </r>
    <r>
      <rPr>
        <b/>
        <sz val="9"/>
        <color theme="4" tint="-0.249977111117893"/>
        <rFont val="Calibri"/>
        <family val="2"/>
        <charset val="238"/>
        <scheme val="minor"/>
      </rPr>
      <t>užívaná (zcela nebo částečně) novou dětskou skupinou (DS)</t>
    </r>
  </si>
  <si>
    <t>prostor společně užívá kromě DS také jiná služba (ano/ne)</t>
  </si>
  <si>
    <t>plocha užívaná pouze novou dětskou skupinou (DS) v m2</t>
  </si>
  <si>
    <t>plocha užívaná současně s DS také jinou službou 
(v m2)</t>
  </si>
  <si>
    <r>
      <t xml:space="preserve">2 celková upravovaná </t>
    </r>
    <r>
      <rPr>
        <b/>
        <sz val="11"/>
        <color theme="1"/>
        <rFont val="Calibri"/>
        <family val="2"/>
        <charset val="238"/>
        <scheme val="minor"/>
      </rPr>
      <t>venkovní plocha</t>
    </r>
    <r>
      <rPr>
        <sz val="11"/>
        <color theme="1"/>
        <rFont val="Calibri"/>
        <family val="2"/>
        <charset val="238"/>
        <scheme val="minor"/>
      </rPr>
      <t xml:space="preserve"> a objekty na ní</t>
    </r>
  </si>
  <si>
    <t>2.1.3 z toho venkovní plocha zastavěná objekty pro alternativní výuku např. jurty, unimobuňky/obytné kontejnery pro dětskou skupinu</t>
  </si>
  <si>
    <r>
      <t xml:space="preserve">celková vnitřní podlahová plocha podpůrných provozů  </t>
    </r>
    <r>
      <rPr>
        <b/>
        <sz val="9"/>
        <color theme="4" tint="-0.249977111117893"/>
        <rFont val="Calibri"/>
        <family val="2"/>
        <charset val="238"/>
        <scheme val="minor"/>
      </rPr>
      <t>užívaná pouze DS - NESDÍLENÁ</t>
    </r>
  </si>
  <si>
    <r>
      <t xml:space="preserve">celková vnitřní podlahová plocha podpůrných provozů  </t>
    </r>
    <r>
      <rPr>
        <b/>
        <sz val="9"/>
        <color theme="4" tint="-0.249977111117893"/>
        <rFont val="Calibri"/>
        <family val="2"/>
        <charset val="238"/>
        <scheme val="minor"/>
      </rPr>
      <t>užívaná DS a souběžně i jinou službou - SDÍLENÁ</t>
    </r>
  </si>
  <si>
    <t>E12</t>
  </si>
  <si>
    <t>F12</t>
  </si>
  <si>
    <r>
      <t xml:space="preserve">1.1 z toho celková vnitřní podlahová </t>
    </r>
    <r>
      <rPr>
        <b/>
        <sz val="11"/>
        <color theme="1"/>
        <rFont val="Calibri"/>
        <family val="2"/>
        <charset val="238"/>
        <scheme val="minor"/>
      </rPr>
      <t xml:space="preserve">plocha užívaná (zcela nebo částečně) </t>
    </r>
    <r>
      <rPr>
        <sz val="11"/>
        <color theme="1"/>
        <rFont val="Calibri"/>
        <family val="2"/>
        <charset val="238"/>
        <scheme val="minor"/>
      </rPr>
      <t>novou dětskou skupinou (DS)</t>
    </r>
  </si>
  <si>
    <t>ano</t>
  </si>
  <si>
    <t>výdaje nenavázané na podlahovou plochu</t>
  </si>
  <si>
    <t>hlavní výdaje</t>
  </si>
  <si>
    <t>celkové vykázané výdaje na projekt (způsobilé i nezpůsobilé)</t>
  </si>
  <si>
    <t>Výdaje na vedlejší aktivity</t>
  </si>
  <si>
    <t>Výdaje na hlavní aktivity</t>
  </si>
  <si>
    <t>%</t>
  </si>
  <si>
    <t>z toho způsobilé výdaje hlavní</t>
  </si>
  <si>
    <t>z toho způsobilé výdaje vedlejší</t>
  </si>
  <si>
    <t>Přehled nezpůsobilých výdajů dle specifckých pravidel</t>
  </si>
  <si>
    <t xml:space="preserve">Výdaje na nezpůsobilé aktivity (celkem) </t>
  </si>
  <si>
    <t>(informativní seznam dle specifických pravidel zde)</t>
  </si>
  <si>
    <t>přehled nezpůsobilých výdajů</t>
  </si>
  <si>
    <t>návrat na list vstupní a výstupní data</t>
  </si>
  <si>
    <t>Plochy jednotlivých provozů</t>
  </si>
  <si>
    <t xml:space="preserve">Rozdělení výdajů pro aktivity hlavní, vedlejší a nezpůsobilé </t>
  </si>
  <si>
    <t>Výdaj v Kč</t>
  </si>
  <si>
    <t>∑</t>
  </si>
  <si>
    <t>celkový výdaj</t>
  </si>
  <si>
    <t>2.1.2 z toho další venkovní plocha např. příjezdy a parkoviště, jiné zpevněné a zatravněné plochy, které nejsou určeny pro pobyt a hry dětské skupiny</t>
  </si>
  <si>
    <t>Schéma zařazování výdajů</t>
  </si>
  <si>
    <t>povinnost úprav prostoru plynoucí ze zákona 247/2014 Sb. (ano/ne)</t>
  </si>
  <si>
    <t xml:space="preserve">mezisoučet ploch podpůrných provozů a prostorů, jejichž vybudování nevyžaduje zákon 247/2014 Sb. a vyhlášky 350/2021 Sb. a 410/2005 Sb. </t>
  </si>
  <si>
    <t>limit pro vedlejší výdaje = 20% hlavních výdajů</t>
  </si>
  <si>
    <t>2.1.1 z toho venkovní plocha užívaná dětskou skupinou pro pobyt a hry dětí předškolního věku (zpevněná plocha, hřiště, travnaté plochy a oplocení)</t>
  </si>
  <si>
    <t>Informativní výpočet: 
maximální částka uplatnitelná jako HLAVNÍ VÝDAJ</t>
  </si>
  <si>
    <t>Pořízení stavby</t>
  </si>
  <si>
    <t>Nákup práva stavby</t>
  </si>
  <si>
    <t>Stavby, stavební práce (novostavby)</t>
  </si>
  <si>
    <t>Stavební práce (stavební úpravy stávajících objektů)</t>
  </si>
  <si>
    <t>Projektová dokumentace</t>
  </si>
  <si>
    <t xml:space="preserve">Opatření na snížení energetické náročnosti budov (pokud opatření nejsou součástí stavby) </t>
  </si>
  <si>
    <t>Demolice</t>
  </si>
  <si>
    <t>Inženýrská činnost</t>
  </si>
  <si>
    <t>Technický dozor investora</t>
  </si>
  <si>
    <t>Autorský dozor</t>
  </si>
  <si>
    <t>Koordinátor BOZP</t>
  </si>
  <si>
    <t>Energetický posudek, EIA, nezbytné odborné posudky</t>
  </si>
  <si>
    <t>Další průzkumy a posudky (statik, geolog, geodet, apod.)</t>
  </si>
  <si>
    <t>1.1.1.1.1.2-3</t>
  </si>
  <si>
    <t>1.1.1.1.1.4-5</t>
  </si>
  <si>
    <t>1.1.1.1.2.1-2</t>
  </si>
  <si>
    <t>1.1.1.1.2.3-4</t>
  </si>
  <si>
    <t>1.1.1.2.1-2</t>
  </si>
  <si>
    <t>1.1.1.3.1-2</t>
  </si>
  <si>
    <t>1.1.1.4.1-2</t>
  </si>
  <si>
    <t>1.1.1.5.1-2</t>
  </si>
  <si>
    <t>1.1.1.5.3</t>
  </si>
  <si>
    <t>1.1.1.5.4</t>
  </si>
  <si>
    <t>1.1.1.5.5</t>
  </si>
  <si>
    <t>1.1.1.5.6</t>
  </si>
  <si>
    <t>1.1.1.5.7-8</t>
  </si>
  <si>
    <t>1.1.1.5.9-10</t>
  </si>
  <si>
    <t>1.1.1.7.1-2</t>
  </si>
  <si>
    <r>
      <t xml:space="preserve">Úprava venkovních prostranství určená pro pobyt a hry </t>
    </r>
    <r>
      <rPr>
        <b/>
        <sz val="11"/>
        <color theme="1"/>
        <rFont val="Calibri"/>
        <family val="2"/>
        <charset val="238"/>
        <scheme val="minor"/>
      </rPr>
      <t>nové dětské skupiny a současně jiné služby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 </t>
    </r>
    <r>
      <rPr>
        <b/>
        <sz val="11"/>
        <color theme="1"/>
        <rFont val="Calibri"/>
        <family val="2"/>
        <charset val="238"/>
        <scheme val="minor"/>
      </rPr>
      <t>dle požadavků zákona č. 247/2014 Sb.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</si>
  <si>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Úprava venkovních prostranství určená pro pobyt a hry </t>
    </r>
    <r>
      <rPr>
        <b/>
        <sz val="11"/>
        <color theme="1"/>
        <rFont val="Calibri"/>
        <family val="2"/>
        <charset val="238"/>
        <scheme val="minor"/>
      </rPr>
      <t>pouze nové dětské skupiny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 </t>
    </r>
    <r>
      <rPr>
        <b/>
        <sz val="11"/>
        <color theme="1"/>
        <rFont val="Calibri"/>
        <family val="2"/>
        <charset val="238"/>
        <scheme val="minor"/>
      </rPr>
      <t xml:space="preserve">dle požadavků zákona č. 247/2014 Sb. </t>
    </r>
  </si>
  <si>
    <r>
      <t xml:space="preserve">Úprava venkovních prostranství pro pobyt a hry </t>
    </r>
    <r>
      <rPr>
        <b/>
        <sz val="11"/>
        <color theme="1"/>
        <rFont val="Calibri"/>
        <family val="2"/>
        <charset val="238"/>
        <scheme val="minor"/>
      </rPr>
      <t>nové dětské skupiny a současně jiné služby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oplocení, </t>
    </r>
    <r>
      <rPr>
        <b/>
        <sz val="11"/>
        <color theme="1"/>
        <rFont val="Calibri"/>
        <family val="2"/>
        <charset val="238"/>
        <scheme val="minor"/>
      </rPr>
      <t xml:space="preserve">pokud toto nevyžaduje zákon č. 247/2014 Sb. </t>
    </r>
  </si>
  <si>
    <r>
      <t xml:space="preserve">Úprava venkovních prostranství pro pobyt a hry </t>
    </r>
    <r>
      <rPr>
        <b/>
        <sz val="11"/>
        <color theme="1"/>
        <rFont val="Calibri"/>
        <family val="2"/>
        <charset val="238"/>
        <scheme val="minor"/>
      </rPr>
      <t>pouze nové dětské skupiny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oplocení, </t>
    </r>
    <r>
      <rPr>
        <b/>
        <sz val="11"/>
        <color theme="1"/>
        <rFont val="Calibri"/>
        <family val="2"/>
        <charset val="238"/>
        <scheme val="minor"/>
      </rPr>
      <t xml:space="preserve">pokud toto nevyžaduje zákon č. 247/2014 Sb. </t>
    </r>
  </si>
  <si>
    <r>
      <t xml:space="preserve">Úprava venkovních prostranství - např. parkovací stání v rámci areálu nezbytná pro provoz zařízení,včetně příjezdových komunikací v rámci areálu a nezbytného doprovodného vybavení </t>
    </r>
    <r>
      <rPr>
        <b/>
        <sz val="11"/>
        <color theme="1"/>
        <rFont val="Calibri"/>
        <family val="2"/>
        <charset val="238"/>
        <scheme val="minor"/>
      </rPr>
      <t>užívané pouze dětskou skupinou</t>
    </r>
  </si>
  <si>
    <r>
      <t>Úprava venkovních prostranství - např. parkovací stání v rámci areálu nezbytná pro provoz zařízení,včetně příjezdových komunikací v rámci areálu a nezbytného doprovodného vybavení</t>
    </r>
    <r>
      <rPr>
        <b/>
        <sz val="11"/>
        <color theme="1"/>
        <rFont val="Calibri"/>
        <family val="2"/>
        <charset val="238"/>
        <scheme val="minor"/>
      </rPr>
      <t xml:space="preserve"> užívané dětskou skupinou a souběžně i jinou službou</t>
    </r>
  </si>
  <si>
    <r>
      <t xml:space="preserve">Pořízení dlouhodobého hmotného majetku - např. alternativních výukových prostor např. jurty, unimobuňky/obytné kontejnery </t>
    </r>
    <r>
      <rPr>
        <b/>
        <sz val="11"/>
        <color theme="1"/>
        <rFont val="Calibri"/>
        <family val="2"/>
        <charset val="238"/>
        <scheme val="minor"/>
      </rPr>
      <t>pouze pro potřeby nové dětské skupiny</t>
    </r>
  </si>
  <si>
    <r>
      <t xml:space="preserve">Pořízení dlouhodobého hmotného majetku - např. alternativních výukových prostor např. jurty, unimobuňky/obytné kontejnery </t>
    </r>
    <r>
      <rPr>
        <b/>
        <sz val="11"/>
        <color theme="1"/>
        <rFont val="Calibri"/>
        <family val="2"/>
        <charset val="238"/>
        <scheme val="minor"/>
      </rPr>
      <t>pro sdílené používání dětskou skupinu a jinou službou</t>
    </r>
  </si>
  <si>
    <r>
      <t xml:space="preserve">Pořízení dlouhodobého nehmotného majetku </t>
    </r>
    <r>
      <rPr>
        <b/>
        <sz val="11"/>
        <color theme="1"/>
        <rFont val="Calibri"/>
        <family val="2"/>
        <charset val="238"/>
        <scheme val="minor"/>
      </rPr>
      <t>pouze pro potřeby nové dětské skupiny</t>
    </r>
  </si>
  <si>
    <r>
      <t xml:space="preserve">Pořízení dlouhodobého nehmotného majetku </t>
    </r>
    <r>
      <rPr>
        <b/>
        <sz val="11"/>
        <color theme="1"/>
        <rFont val="Calibri"/>
        <family val="2"/>
        <charset val="238"/>
        <scheme val="minor"/>
      </rPr>
      <t>pro sdílené používání dětskou skupinu a jinou službou</t>
    </r>
  </si>
  <si>
    <t>1.1.1.6.1-2</t>
  </si>
  <si>
    <r>
      <t xml:space="preserve">Pořízení drobného hmotného majetku </t>
    </r>
    <r>
      <rPr>
        <b/>
        <sz val="11"/>
        <color theme="1"/>
        <rFont val="Calibri"/>
        <family val="2"/>
        <charset val="238"/>
        <scheme val="minor"/>
      </rPr>
      <t>pro potřeby nové dětské skupiny</t>
    </r>
  </si>
  <si>
    <t>1.1.2.1.1-2</t>
  </si>
  <si>
    <r>
      <t xml:space="preserve">Pořízení drobného nehmotného majetku </t>
    </r>
    <r>
      <rPr>
        <b/>
        <sz val="11"/>
        <color theme="1"/>
        <rFont val="Calibri"/>
        <family val="2"/>
        <charset val="238"/>
        <scheme val="minor"/>
      </rPr>
      <t>pro potřeby nové dětské skupiny</t>
    </r>
  </si>
  <si>
    <t>1.1.2.2.1-2</t>
  </si>
  <si>
    <t>Pořízení služeb netvořící součást pořizovací ceny majetku</t>
  </si>
  <si>
    <t>Studie proveditelnosti</t>
  </si>
  <si>
    <t>Příprava a realizace zadávacích a výběrových řízení</t>
  </si>
  <si>
    <t>Povinná publicita</t>
  </si>
  <si>
    <r>
      <t xml:space="preserve">Pořízení drobného hmotného majetku </t>
    </r>
    <r>
      <rPr>
        <b/>
        <sz val="11"/>
        <color theme="1"/>
        <rFont val="Calibri"/>
        <family val="2"/>
        <charset val="238"/>
        <scheme val="minor"/>
      </rPr>
      <t>mimo potřeby nové dětské skupiny</t>
    </r>
  </si>
  <si>
    <r>
      <t xml:space="preserve">Pořízení drobného nehmotného majetku </t>
    </r>
    <r>
      <rPr>
        <b/>
        <sz val="11"/>
        <color theme="1"/>
        <rFont val="Calibri"/>
        <family val="2"/>
        <charset val="238"/>
        <scheme val="minor"/>
      </rPr>
      <t>mimo potřeby nové dětské skupiny</t>
    </r>
  </si>
  <si>
    <t>1.1.2.3.1</t>
  </si>
  <si>
    <t>1.1.2.3.2</t>
  </si>
  <si>
    <t>1.1.2.3.3</t>
  </si>
  <si>
    <t>1.1.2.3.4</t>
  </si>
  <si>
    <t xml:space="preserve">Rozp. pol.  </t>
  </si>
  <si>
    <t>1.1.1.1.1.1</t>
  </si>
  <si>
    <t>Pozemek</t>
  </si>
  <si>
    <t>Z+N</t>
  </si>
  <si>
    <t>Tab.  č.1</t>
  </si>
  <si>
    <t>Tab.  č.2</t>
  </si>
  <si>
    <t>Tab.  č.3</t>
  </si>
  <si>
    <r>
      <t xml:space="preserve">Informativní výpočet:
maximální částka uplatnitelná jako VEDLEJŠÍ VÝDAJ* </t>
    </r>
    <r>
      <rPr>
        <b/>
        <u/>
        <sz val="10"/>
        <rFont val="Calibri"/>
        <family val="2"/>
        <charset val="238"/>
        <scheme val="minor"/>
      </rPr>
      <t>VYPOČTENÁ DLE PLOCHY</t>
    </r>
  </si>
  <si>
    <r>
      <t xml:space="preserve">Informativní výpočet:
VEDLEJŠÍ VÝDAJ </t>
    </r>
    <r>
      <rPr>
        <b/>
        <sz val="10"/>
        <rFont val="Calibri"/>
        <family val="2"/>
        <charset val="238"/>
        <scheme val="minor"/>
      </rPr>
      <t xml:space="preserve">JAKO </t>
    </r>
    <r>
      <rPr>
        <b/>
        <u/>
        <sz val="10"/>
        <rFont val="Calibri"/>
        <family val="2"/>
        <charset val="238"/>
        <scheme val="minor"/>
      </rPr>
      <t>20% HLAVNÍHO VÝDAJE</t>
    </r>
  </si>
  <si>
    <t>celkové způsobilé výdaje (hrazené 100% z dotace)</t>
  </si>
  <si>
    <t>celkové nezpůsobilé výdaje (hrazené z vlastních zdrojů)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</si>
</sst>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0" tint="-0.3499862666707357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b/>
      <sz val="10"/>
      <color theme="4" tint="-0.249977111117893"/>
      <name val="Calibri"/>
      <family val="2"/>
      <charset val="238"/>
      <scheme val="minor"/>
    </font>
    <font>
      <sz val="10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vertAlign val="superscript"/>
      <sz val="10"/>
      <color theme="4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0" tint="-0.3499862666707357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9"/>
      <color theme="4" tint="-0.249977111117893"/>
      <name val="Calibri"/>
      <family val="2"/>
      <charset val="238"/>
      <scheme val="minor"/>
    </font>
    <font>
      <sz val="11"/>
      <color theme="4" tint="0.3999755851924192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theme="0" tint="-0.1499984740745262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0" tint="-0.249977111117893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AFC9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indexed="64"/>
      </right>
      <top style="dotted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42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Fill="1"/>
    <xf numFmtId="0" fontId="7" fillId="0" borderId="0" xfId="0" applyFont="1"/>
    <xf numFmtId="164" fontId="0" fillId="0" borderId="1" xfId="0" applyNumberFormat="1" applyBorder="1"/>
    <xf numFmtId="4" fontId="6" fillId="0" borderId="0" xfId="0" applyNumberFormat="1" applyFont="1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11" fillId="0" borderId="0" xfId="0" applyFont="1"/>
    <xf numFmtId="164" fontId="12" fillId="0" borderId="0" xfId="0" applyNumberFormat="1" applyFont="1"/>
    <xf numFmtId="164" fontId="2" fillId="0" borderId="0" xfId="0" applyNumberFormat="1" applyFont="1" applyFill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/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/>
    </xf>
    <xf numFmtId="0" fontId="0" fillId="0" borderId="6" xfId="0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164" fontId="15" fillId="0" borderId="0" xfId="0" applyNumberFormat="1" applyFont="1" applyAlignment="1">
      <alignment vertical="top"/>
    </xf>
    <xf numFmtId="0" fontId="16" fillId="0" borderId="0" xfId="0" applyFont="1" applyAlignment="1">
      <alignment vertical="top" wrapText="1"/>
    </xf>
    <xf numFmtId="164" fontId="0" fillId="0" borderId="8" xfId="0" applyNumberFormat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0" fillId="0" borderId="0" xfId="0" applyBorder="1"/>
    <xf numFmtId="164" fontId="0" fillId="7" borderId="6" xfId="0" applyNumberFormat="1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164" fontId="2" fillId="7" borderId="11" xfId="0" applyNumberFormat="1" applyFont="1" applyFill="1" applyBorder="1" applyAlignment="1">
      <alignment vertical="center"/>
    </xf>
    <xf numFmtId="164" fontId="2" fillId="7" borderId="12" xfId="0" applyNumberFormat="1" applyFont="1" applyFill="1" applyBorder="1" applyAlignment="1">
      <alignment vertical="center"/>
    </xf>
    <xf numFmtId="164" fontId="2" fillId="7" borderId="14" xfId="0" applyNumberFormat="1" applyFont="1" applyFill="1" applyBorder="1" applyAlignment="1">
      <alignment vertical="center"/>
    </xf>
    <xf numFmtId="164" fontId="0" fillId="3" borderId="15" xfId="0" applyNumberFormat="1" applyFill="1" applyBorder="1" applyAlignment="1">
      <alignment vertical="center"/>
    </xf>
    <xf numFmtId="164" fontId="0" fillId="3" borderId="17" xfId="0" applyNumberFormat="1" applyFill="1" applyBorder="1" applyAlignment="1">
      <alignment vertical="center"/>
    </xf>
    <xf numFmtId="0" fontId="10" fillId="0" borderId="21" xfId="0" applyFont="1" applyBorder="1" applyAlignment="1">
      <alignment horizontal="center"/>
    </xf>
    <xf numFmtId="0" fontId="16" fillId="0" borderId="21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0" fillId="0" borderId="21" xfId="0" applyBorder="1" applyAlignment="1">
      <alignment vertical="center"/>
    </xf>
    <xf numFmtId="164" fontId="12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1" fillId="0" borderId="0" xfId="0" applyFont="1" applyBorder="1"/>
    <xf numFmtId="0" fontId="10" fillId="7" borderId="14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4" fillId="3" borderId="17" xfId="0" applyFont="1" applyFill="1" applyBorder="1" applyAlignment="1">
      <alignment vertical="center" wrapText="1"/>
    </xf>
    <xf numFmtId="164" fontId="13" fillId="7" borderId="13" xfId="0" applyNumberFormat="1" applyFont="1" applyFill="1" applyBorder="1" applyAlignment="1">
      <alignment vertical="center"/>
    </xf>
    <xf numFmtId="164" fontId="13" fillId="2" borderId="7" xfId="0" applyNumberFormat="1" applyFont="1" applyFill="1" applyBorder="1" applyAlignment="1">
      <alignment vertical="center"/>
    </xf>
    <xf numFmtId="164" fontId="13" fillId="0" borderId="7" xfId="0" applyNumberFormat="1" applyFont="1" applyFill="1" applyBorder="1" applyAlignment="1">
      <alignment vertical="center"/>
    </xf>
    <xf numFmtId="164" fontId="14" fillId="3" borderId="18" xfId="0" applyNumberFormat="1" applyFont="1" applyFill="1" applyBorder="1" applyAlignment="1">
      <alignment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/>
    <xf numFmtId="164" fontId="3" fillId="3" borderId="19" xfId="0" applyNumberFormat="1" applyFont="1" applyFill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164" fontId="3" fillId="3" borderId="17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8" fillId="0" borderId="5" xfId="0" applyFont="1" applyFill="1" applyBorder="1" applyAlignment="1">
      <alignment vertical="top" wrapText="1"/>
    </xf>
    <xf numFmtId="4" fontId="20" fillId="0" borderId="8" xfId="0" applyNumberFormat="1" applyFont="1" applyBorder="1" applyAlignment="1">
      <alignment horizontal="right" vertical="center" wrapText="1"/>
    </xf>
    <xf numFmtId="4" fontId="20" fillId="0" borderId="8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vertical="center"/>
    </xf>
    <xf numFmtId="10" fontId="20" fillId="0" borderId="1" xfId="0" applyNumberFormat="1" applyFont="1" applyBorder="1" applyAlignment="1">
      <alignment vertical="center"/>
    </xf>
    <xf numFmtId="10" fontId="20" fillId="0" borderId="1" xfId="0" applyNumberFormat="1" applyFont="1" applyFill="1" applyBorder="1" applyAlignment="1">
      <alignment vertical="center"/>
    </xf>
    <xf numFmtId="10" fontId="20" fillId="0" borderId="15" xfId="0" applyNumberFormat="1" applyFont="1" applyFill="1" applyBorder="1" applyAlignment="1">
      <alignment vertical="center"/>
    </xf>
    <xf numFmtId="0" fontId="20" fillId="0" borderId="7" xfId="0" applyFont="1" applyBorder="1" applyAlignment="1">
      <alignment vertical="center"/>
    </xf>
    <xf numFmtId="10" fontId="20" fillId="0" borderId="7" xfId="0" applyNumberFormat="1" applyFont="1" applyFill="1" applyBorder="1" applyAlignment="1">
      <alignment vertical="center"/>
    </xf>
    <xf numFmtId="0" fontId="20" fillId="0" borderId="6" xfId="0" applyFont="1" applyBorder="1" applyAlignment="1">
      <alignment vertical="center"/>
    </xf>
    <xf numFmtId="10" fontId="20" fillId="7" borderId="6" xfId="0" applyNumberFormat="1" applyFont="1" applyFill="1" applyBorder="1" applyAlignment="1">
      <alignment vertical="center"/>
    </xf>
    <xf numFmtId="10" fontId="20" fillId="3" borderId="19" xfId="0" applyNumberFormat="1" applyFont="1" applyFill="1" applyBorder="1" applyAlignment="1">
      <alignment vertical="center"/>
    </xf>
    <xf numFmtId="10" fontId="20" fillId="3" borderId="18" xfId="0" applyNumberFormat="1" applyFont="1" applyFill="1" applyBorder="1" applyAlignment="1">
      <alignment vertical="center"/>
    </xf>
    <xf numFmtId="10" fontId="3" fillId="0" borderId="0" xfId="0" applyNumberFormat="1" applyFont="1"/>
    <xf numFmtId="0" fontId="19" fillId="0" borderId="8" xfId="0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 wrapText="1"/>
    </xf>
    <xf numFmtId="0" fontId="18" fillId="0" borderId="6" xfId="0" applyFont="1" applyBorder="1" applyAlignment="1">
      <alignment horizontal="right" vertical="center" wrapText="1"/>
    </xf>
    <xf numFmtId="0" fontId="22" fillId="0" borderId="0" xfId="0" applyFont="1" applyAlignment="1">
      <alignment vertical="top"/>
    </xf>
    <xf numFmtId="0" fontId="23" fillId="7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vertical="center" wrapText="1"/>
    </xf>
    <xf numFmtId="0" fontId="23" fillId="0" borderId="0" xfId="0" applyFont="1"/>
    <xf numFmtId="164" fontId="23" fillId="7" borderId="1" xfId="0" applyNumberFormat="1" applyFont="1" applyFill="1" applyBorder="1" applyAlignment="1">
      <alignment vertical="center" wrapText="1"/>
    </xf>
    <xf numFmtId="164" fontId="23" fillId="2" borderId="1" xfId="0" applyNumberFormat="1" applyFont="1" applyFill="1" applyBorder="1" applyAlignment="1">
      <alignment vertical="center" wrapText="1"/>
    </xf>
    <xf numFmtId="164" fontId="23" fillId="0" borderId="1" xfId="0" applyNumberFormat="1" applyFont="1" applyFill="1" applyBorder="1" applyAlignment="1">
      <alignment vertical="center" wrapText="1"/>
    </xf>
    <xf numFmtId="164" fontId="24" fillId="3" borderId="1" xfId="0" applyNumberFormat="1" applyFont="1" applyFill="1" applyBorder="1" applyAlignment="1">
      <alignment vertical="center" wrapText="1"/>
    </xf>
    <xf numFmtId="0" fontId="23" fillId="0" borderId="0" xfId="0" applyFont="1" applyAlignment="1">
      <alignment horizontal="right"/>
    </xf>
    <xf numFmtId="164" fontId="23" fillId="0" borderId="0" xfId="0" applyNumberFormat="1" applyFont="1"/>
    <xf numFmtId="164" fontId="25" fillId="0" borderId="0" xfId="0" applyNumberFormat="1" applyFont="1" applyFill="1"/>
    <xf numFmtId="164" fontId="25" fillId="0" borderId="0" xfId="0" applyNumberFormat="1" applyFont="1"/>
    <xf numFmtId="0" fontId="23" fillId="0" borderId="0" xfId="0" applyFont="1" applyFill="1"/>
    <xf numFmtId="164" fontId="23" fillId="0" borderId="0" xfId="0" applyNumberFormat="1" applyFont="1" applyFill="1" applyBorder="1" applyAlignment="1">
      <alignment vertical="center" wrapText="1"/>
    </xf>
    <xf numFmtId="164" fontId="24" fillId="0" borderId="0" xfId="0" applyNumberFormat="1" applyFont="1" applyFill="1" applyBorder="1" applyAlignment="1">
      <alignment vertical="center" wrapText="1"/>
    </xf>
    <xf numFmtId="164" fontId="26" fillId="0" borderId="0" xfId="0" applyNumberFormat="1" applyFont="1"/>
    <xf numFmtId="0" fontId="1" fillId="0" borderId="0" xfId="0" applyFont="1"/>
    <xf numFmtId="164" fontId="23" fillId="0" borderId="0" xfId="0" applyNumberFormat="1" applyFont="1" applyFill="1" applyBorder="1" applyAlignment="1">
      <alignment horizontal="center" wrapText="1"/>
    </xf>
    <xf numFmtId="164" fontId="24" fillId="0" borderId="0" xfId="0" applyNumberFormat="1" applyFont="1" applyFill="1" applyBorder="1" applyAlignment="1">
      <alignment horizontal="center" wrapText="1"/>
    </xf>
    <xf numFmtId="0" fontId="23" fillId="0" borderId="22" xfId="0" applyFont="1" applyBorder="1" applyAlignment="1">
      <alignment vertical="center"/>
    </xf>
    <xf numFmtId="0" fontId="23" fillId="0" borderId="22" xfId="0" applyFont="1" applyBorder="1" applyAlignment="1">
      <alignment vertical="center" wrapText="1"/>
    </xf>
    <xf numFmtId="164" fontId="23" fillId="0" borderId="22" xfId="0" applyNumberFormat="1" applyFont="1" applyBorder="1" applyAlignment="1">
      <alignment vertical="center"/>
    </xf>
    <xf numFmtId="0" fontId="0" fillId="0" borderId="23" xfId="0" applyBorder="1"/>
    <xf numFmtId="164" fontId="23" fillId="7" borderId="22" xfId="0" applyNumberFormat="1" applyFont="1" applyFill="1" applyBorder="1" applyAlignment="1">
      <alignment vertical="center" wrapText="1"/>
    </xf>
    <xf numFmtId="164" fontId="23" fillId="2" borderId="22" xfId="0" applyNumberFormat="1" applyFont="1" applyFill="1" applyBorder="1" applyAlignment="1">
      <alignment vertical="center" wrapText="1"/>
    </xf>
    <xf numFmtId="164" fontId="23" fillId="0" borderId="22" xfId="0" applyNumberFormat="1" applyFont="1" applyFill="1" applyBorder="1" applyAlignment="1">
      <alignment vertical="center" wrapText="1"/>
    </xf>
    <xf numFmtId="164" fontId="24" fillId="3" borderId="22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7" fillId="0" borderId="2" xfId="0" applyFont="1" applyBorder="1" applyAlignment="1">
      <alignment horizontal="center"/>
    </xf>
    <xf numFmtId="10" fontId="20" fillId="0" borderId="25" xfId="0" applyNumberFormat="1" applyFont="1" applyFill="1" applyBorder="1" applyAlignment="1">
      <alignment vertical="center"/>
    </xf>
    <xf numFmtId="10" fontId="20" fillId="2" borderId="26" xfId="0" applyNumberFormat="1" applyFont="1" applyFill="1" applyBorder="1" applyAlignment="1">
      <alignment vertical="center"/>
    </xf>
    <xf numFmtId="10" fontId="20" fillId="2" borderId="25" xfId="0" applyNumberFormat="1" applyFon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0" fillId="3" borderId="2" xfId="0" applyNumberFormat="1" applyFill="1" applyBorder="1" applyAlignment="1">
      <alignment vertical="center"/>
    </xf>
    <xf numFmtId="164" fontId="23" fillId="0" borderId="23" xfId="0" applyNumberFormat="1" applyFont="1" applyBorder="1" applyAlignment="1">
      <alignment vertical="center"/>
    </xf>
    <xf numFmtId="0" fontId="28" fillId="0" borderId="1" xfId="0" applyFont="1" applyBorder="1" applyAlignment="1">
      <alignment horizontal="center"/>
    </xf>
    <xf numFmtId="0" fontId="29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center" wrapText="1"/>
    </xf>
    <xf numFmtId="10" fontId="2" fillId="0" borderId="9" xfId="0" applyNumberFormat="1" applyFont="1" applyBorder="1" applyAlignment="1">
      <alignment vertical="center"/>
    </xf>
    <xf numFmtId="10" fontId="2" fillId="0" borderId="27" xfId="0" applyNumberFormat="1" applyFont="1" applyBorder="1" applyAlignment="1">
      <alignment vertical="center"/>
    </xf>
    <xf numFmtId="10" fontId="2" fillId="0" borderId="20" xfId="0" applyNumberFormat="1" applyFont="1" applyBorder="1" applyAlignment="1">
      <alignment vertical="center"/>
    </xf>
    <xf numFmtId="0" fontId="2" fillId="7" borderId="10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10" fontId="20" fillId="2" borderId="28" xfId="0" applyNumberFormat="1" applyFont="1" applyFill="1" applyBorder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4" fontId="2" fillId="0" borderId="0" xfId="0" applyNumberFormat="1" applyFont="1"/>
    <xf numFmtId="0" fontId="4" fillId="4" borderId="29" xfId="0" applyFont="1" applyFill="1" applyBorder="1" applyAlignment="1">
      <alignment vertical="center"/>
    </xf>
    <xf numFmtId="0" fontId="2" fillId="4" borderId="30" xfId="0" applyFont="1" applyFill="1" applyBorder="1" applyAlignment="1">
      <alignment horizontal="center" vertical="center"/>
    </xf>
    <xf numFmtId="0" fontId="0" fillId="6" borderId="32" xfId="0" applyFill="1" applyBorder="1" applyAlignment="1">
      <alignment horizontal="left" vertical="center" wrapText="1"/>
    </xf>
    <xf numFmtId="4" fontId="2" fillId="6" borderId="1" xfId="0" applyNumberFormat="1" applyFont="1" applyFill="1" applyBorder="1" applyAlignment="1">
      <alignment vertical="center"/>
    </xf>
    <xf numFmtId="49" fontId="0" fillId="6" borderId="29" xfId="0" applyNumberFormat="1" applyFill="1" applyBorder="1" applyAlignment="1">
      <alignment horizontal="left" vertical="center" wrapText="1"/>
    </xf>
    <xf numFmtId="4" fontId="0" fillId="6" borderId="30" xfId="0" applyNumberFormat="1" applyFill="1" applyBorder="1" applyAlignment="1">
      <alignment vertical="center"/>
    </xf>
    <xf numFmtId="10" fontId="2" fillId="6" borderId="1" xfId="0" applyNumberFormat="1" applyFont="1" applyFill="1" applyBorder="1" applyAlignment="1">
      <alignment vertical="center"/>
    </xf>
    <xf numFmtId="10" fontId="2" fillId="9" borderId="1" xfId="0" applyNumberFormat="1" applyFont="1" applyFill="1" applyBorder="1" applyAlignment="1">
      <alignment horizontal="center" vertical="center"/>
    </xf>
    <xf numFmtId="2" fontId="2" fillId="9" borderId="1" xfId="0" applyNumberFormat="1" applyFont="1" applyFill="1" applyBorder="1" applyAlignment="1">
      <alignment vertical="center"/>
    </xf>
    <xf numFmtId="0" fontId="0" fillId="9" borderId="32" xfId="0" applyFill="1" applyBorder="1" applyAlignment="1">
      <alignment horizontal="left" vertical="center" wrapText="1" indent="2"/>
    </xf>
    <xf numFmtId="0" fontId="0" fillId="5" borderId="32" xfId="0" applyFill="1" applyBorder="1" applyAlignment="1">
      <alignment horizontal="left" vertical="center" wrapText="1" indent="4"/>
    </xf>
    <xf numFmtId="49" fontId="0" fillId="5" borderId="32" xfId="0" applyNumberFormat="1" applyFill="1" applyBorder="1" applyAlignment="1">
      <alignment horizontal="left" vertical="center" wrapText="1" indent="4"/>
    </xf>
    <xf numFmtId="0" fontId="0" fillId="4" borderId="34" xfId="0" applyFill="1" applyBorder="1" applyAlignment="1">
      <alignment horizontal="left" vertical="center" wrapText="1" indent="2"/>
    </xf>
    <xf numFmtId="49" fontId="0" fillId="4" borderId="32" xfId="0" applyNumberFormat="1" applyFill="1" applyBorder="1" applyAlignment="1">
      <alignment horizontal="left" vertical="center" wrapText="1" indent="2"/>
    </xf>
    <xf numFmtId="49" fontId="0" fillId="4" borderId="34" xfId="0" applyNumberFormat="1" applyFill="1" applyBorder="1" applyAlignment="1">
      <alignment horizontal="left" vertical="center" wrapText="1" indent="2"/>
    </xf>
    <xf numFmtId="10" fontId="2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2" fontId="2" fillId="4" borderId="1" xfId="0" applyNumberFormat="1" applyFont="1" applyFill="1" applyBorder="1" applyAlignment="1">
      <alignment vertical="center"/>
    </xf>
    <xf numFmtId="2" fontId="2" fillId="4" borderId="33" xfId="0" applyNumberFormat="1" applyFont="1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164" fontId="0" fillId="0" borderId="19" xfId="0" applyNumberFormat="1" applyFill="1" applyBorder="1" applyAlignment="1">
      <alignment vertical="center"/>
    </xf>
    <xf numFmtId="164" fontId="0" fillId="0" borderId="15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164" fontId="0" fillId="0" borderId="25" xfId="0" applyNumberFormat="1" applyFill="1" applyBorder="1" applyAlignment="1">
      <alignment vertical="center"/>
    </xf>
    <xf numFmtId="0" fontId="18" fillId="0" borderId="28" xfId="0" applyFont="1" applyBorder="1" applyAlignment="1">
      <alignment horizontal="right" vertical="center" wrapText="1"/>
    </xf>
    <xf numFmtId="0" fontId="20" fillId="0" borderId="28" xfId="0" applyFont="1" applyBorder="1" applyAlignment="1">
      <alignment vertical="center"/>
    </xf>
    <xf numFmtId="10" fontId="20" fillId="2" borderId="40" xfId="0" applyNumberFormat="1" applyFont="1" applyFill="1" applyBorder="1" applyAlignment="1">
      <alignment vertical="center"/>
    </xf>
    <xf numFmtId="10" fontId="20" fillId="3" borderId="39" xfId="0" applyNumberFormat="1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164" fontId="0" fillId="0" borderId="8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0" fontId="2" fillId="6" borderId="2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164" fontId="0" fillId="0" borderId="26" xfId="0" applyNumberFormat="1" applyFill="1" applyBorder="1" applyAlignment="1">
      <alignment vertical="center"/>
    </xf>
    <xf numFmtId="0" fontId="0" fillId="5" borderId="41" xfId="0" applyFill="1" applyBorder="1" applyAlignment="1">
      <alignment horizontal="left" vertical="center" wrapText="1" indent="4"/>
    </xf>
    <xf numFmtId="4" fontId="28" fillId="0" borderId="8" xfId="0" applyNumberFormat="1" applyFont="1" applyBorder="1" applyAlignment="1">
      <alignment horizontal="right" vertical="center" wrapText="1"/>
    </xf>
    <xf numFmtId="4" fontId="28" fillId="0" borderId="8" xfId="0" applyNumberFormat="1" applyFont="1" applyBorder="1" applyAlignment="1">
      <alignment vertical="center"/>
    </xf>
    <xf numFmtId="10" fontId="2" fillId="6" borderId="33" xfId="0" applyNumberFormat="1" applyFont="1" applyFill="1" applyBorder="1" applyAlignment="1">
      <alignment vertical="center"/>
    </xf>
    <xf numFmtId="0" fontId="0" fillId="0" borderId="34" xfId="0" applyBorder="1" applyAlignment="1">
      <alignment horizontal="left" wrapText="1" indent="1"/>
    </xf>
    <xf numFmtId="164" fontId="0" fillId="0" borderId="35" xfId="0" applyNumberForma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20" fillId="0" borderId="42" xfId="0" applyNumberFormat="1" applyFont="1" applyBorder="1" applyAlignment="1">
      <alignment vertical="center"/>
    </xf>
    <xf numFmtId="10" fontId="20" fillId="3" borderId="25" xfId="0" applyNumberFormat="1" applyFont="1" applyFill="1" applyBorder="1" applyAlignment="1">
      <alignment vertical="center"/>
    </xf>
    <xf numFmtId="10" fontId="20" fillId="3" borderId="26" xfId="0" applyNumberFormat="1" applyFont="1" applyFill="1" applyBorder="1" applyAlignment="1">
      <alignment vertical="center"/>
    </xf>
    <xf numFmtId="10" fontId="20" fillId="3" borderId="40" xfId="0" applyNumberFormat="1" applyFont="1" applyFill="1" applyBorder="1" applyAlignment="1">
      <alignment vertical="center"/>
    </xf>
    <xf numFmtId="10" fontId="20" fillId="7" borderId="26" xfId="0" applyNumberFormat="1" applyFont="1" applyFill="1" applyBorder="1" applyAlignment="1">
      <alignment vertical="center"/>
    </xf>
    <xf numFmtId="164" fontId="0" fillId="3" borderId="26" xfId="0" applyNumberFormat="1" applyFill="1" applyBorder="1" applyAlignment="1">
      <alignment vertical="center"/>
    </xf>
    <xf numFmtId="10" fontId="2" fillId="0" borderId="45" xfId="0" applyNumberFormat="1" applyFont="1" applyBorder="1" applyAlignment="1">
      <alignment vertical="center"/>
    </xf>
    <xf numFmtId="164" fontId="0" fillId="0" borderId="46" xfId="0" applyNumberFormat="1" applyFill="1" applyBorder="1" applyAlignment="1">
      <alignment vertical="center"/>
    </xf>
    <xf numFmtId="164" fontId="0" fillId="0" borderId="32" xfId="0" applyNumberFormat="1" applyFill="1" applyBorder="1" applyAlignment="1">
      <alignment vertical="center"/>
    </xf>
    <xf numFmtId="164" fontId="0" fillId="0" borderId="47" xfId="0" applyNumberFormat="1" applyFill="1" applyBorder="1" applyAlignment="1">
      <alignment vertical="center"/>
    </xf>
    <xf numFmtId="0" fontId="17" fillId="0" borderId="32" xfId="0" applyFont="1" applyBorder="1" applyAlignment="1">
      <alignment horizontal="center"/>
    </xf>
    <xf numFmtId="0" fontId="29" fillId="0" borderId="48" xfId="0" applyFont="1" applyBorder="1" applyAlignment="1">
      <alignment vertical="top" wrapText="1"/>
    </xf>
    <xf numFmtId="4" fontId="20" fillId="0" borderId="49" xfId="0" applyNumberFormat="1" applyFont="1" applyBorder="1" applyAlignment="1">
      <alignment vertical="center"/>
    </xf>
    <xf numFmtId="10" fontId="20" fillId="0" borderId="32" xfId="0" applyNumberFormat="1" applyFont="1" applyFill="1" applyBorder="1" applyAlignment="1">
      <alignment vertical="center"/>
    </xf>
    <xf numFmtId="10" fontId="30" fillId="0" borderId="47" xfId="0" applyNumberFormat="1" applyFont="1" applyFill="1" applyBorder="1" applyAlignment="1">
      <alignment vertical="center"/>
    </xf>
    <xf numFmtId="10" fontId="20" fillId="7" borderId="44" xfId="0" applyNumberFormat="1" applyFont="1" applyFill="1" applyBorder="1" applyAlignment="1">
      <alignment vertical="center"/>
    </xf>
    <xf numFmtId="10" fontId="20" fillId="2" borderId="44" xfId="0" applyNumberFormat="1" applyFont="1" applyFill="1" applyBorder="1" applyAlignment="1">
      <alignment vertical="center"/>
    </xf>
    <xf numFmtId="164" fontId="0" fillId="7" borderId="32" xfId="0" applyNumberFormat="1" applyFill="1" applyBorder="1" applyAlignment="1">
      <alignment vertical="center"/>
    </xf>
    <xf numFmtId="164" fontId="0" fillId="0" borderId="7" xfId="0" applyNumberFormat="1" applyFill="1" applyBorder="1" applyAlignment="1">
      <alignment vertical="center"/>
    </xf>
    <xf numFmtId="164" fontId="0" fillId="0" borderId="5" xfId="0" applyNumberFormat="1" applyBorder="1"/>
    <xf numFmtId="0" fontId="0" fillId="7" borderId="5" xfId="0" applyFill="1" applyBorder="1" applyAlignment="1">
      <alignment vertical="center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vertical="center"/>
    </xf>
    <xf numFmtId="164" fontId="0" fillId="0" borderId="5" xfId="0" applyNumberFormat="1" applyFill="1" applyBorder="1" applyAlignment="1">
      <alignment vertical="center"/>
    </xf>
    <xf numFmtId="164" fontId="0" fillId="0" borderId="24" xfId="0" applyNumberFormat="1" applyFill="1" applyBorder="1" applyAlignment="1">
      <alignment vertical="center"/>
    </xf>
    <xf numFmtId="164" fontId="0" fillId="0" borderId="48" xfId="0" applyNumberFormat="1" applyFill="1" applyBorder="1" applyAlignment="1">
      <alignment vertical="center"/>
    </xf>
    <xf numFmtId="164" fontId="2" fillId="7" borderId="43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164" fontId="3" fillId="3" borderId="16" xfId="0" applyNumberFormat="1" applyFont="1" applyFill="1" applyBorder="1" applyAlignment="1">
      <alignment vertical="center"/>
    </xf>
    <xf numFmtId="164" fontId="0" fillId="0" borderId="6" xfId="0" applyNumberFormat="1" applyBorder="1"/>
    <xf numFmtId="164" fontId="0" fillId="2" borderId="26" xfId="0" applyNumberFormat="1" applyFill="1" applyBorder="1" applyAlignment="1">
      <alignment vertical="center"/>
    </xf>
    <xf numFmtId="0" fontId="29" fillId="2" borderId="24" xfId="0" applyFont="1" applyFill="1" applyBorder="1" applyAlignment="1">
      <alignment vertical="top" wrapText="1"/>
    </xf>
    <xf numFmtId="0" fontId="29" fillId="3" borderId="24" xfId="0" applyFont="1" applyFill="1" applyBorder="1" applyAlignment="1">
      <alignment vertical="top" wrapText="1"/>
    </xf>
    <xf numFmtId="0" fontId="29" fillId="3" borderId="16" xfId="0" applyFont="1" applyFill="1" applyBorder="1" applyAlignment="1">
      <alignment vertical="top" wrapText="1"/>
    </xf>
    <xf numFmtId="164" fontId="0" fillId="0" borderId="42" xfId="0" applyNumberFormat="1" applyFill="1" applyBorder="1" applyAlignment="1">
      <alignment vertical="center"/>
    </xf>
    <xf numFmtId="164" fontId="0" fillId="2" borderId="49" xfId="0" applyNumberFormat="1" applyFill="1" applyBorder="1" applyAlignment="1">
      <alignment vertical="center"/>
    </xf>
    <xf numFmtId="164" fontId="0" fillId="2" borderId="32" xfId="0" applyNumberFormat="1" applyFill="1" applyBorder="1" applyAlignment="1">
      <alignment vertical="center"/>
    </xf>
    <xf numFmtId="164" fontId="0" fillId="3" borderId="16" xfId="0" applyNumberFormat="1" applyFill="1" applyBorder="1" applyAlignment="1">
      <alignment vertical="center"/>
    </xf>
    <xf numFmtId="164" fontId="0" fillId="2" borderId="24" xfId="0" applyNumberForma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0" fontId="3" fillId="0" borderId="0" xfId="0" applyFont="1" applyFill="1"/>
    <xf numFmtId="49" fontId="2" fillId="5" borderId="48" xfId="0" applyNumberFormat="1" applyFont="1" applyFill="1" applyBorder="1" applyAlignment="1">
      <alignment horizontal="right" vertical="center" wrapText="1" indent="4"/>
    </xf>
    <xf numFmtId="2" fontId="2" fillId="5" borderId="1" xfId="0" applyNumberFormat="1" applyFont="1" applyFill="1" applyBorder="1" applyAlignment="1">
      <alignment vertical="center"/>
    </xf>
    <xf numFmtId="2" fontId="2" fillId="5" borderId="33" xfId="0" applyNumberFormat="1" applyFont="1" applyFill="1" applyBorder="1" applyAlignment="1">
      <alignment vertical="center"/>
    </xf>
    <xf numFmtId="10" fontId="20" fillId="0" borderId="26" xfId="0" applyNumberFormat="1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2" fontId="3" fillId="0" borderId="52" xfId="0" applyNumberFormat="1" applyFont="1" applyFill="1" applyBorder="1" applyAlignment="1">
      <alignment vertical="center"/>
    </xf>
    <xf numFmtId="0" fontId="3" fillId="0" borderId="0" xfId="0" applyFont="1" applyFill="1" applyBorder="1"/>
    <xf numFmtId="10" fontId="0" fillId="8" borderId="1" xfId="0" applyNumberFormat="1" applyFill="1" applyBorder="1" applyAlignment="1">
      <alignment vertical="center"/>
    </xf>
    <xf numFmtId="164" fontId="9" fillId="5" borderId="2" xfId="0" applyNumberFormat="1" applyFont="1" applyFill="1" applyBorder="1" applyAlignment="1">
      <alignment horizontal="left" vertical="center" indent="5"/>
    </xf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2" fontId="2" fillId="5" borderId="37" xfId="0" applyNumberFormat="1" applyFont="1" applyFill="1" applyBorder="1" applyAlignment="1">
      <alignment horizontal="center" vertical="center"/>
    </xf>
    <xf numFmtId="49" fontId="2" fillId="5" borderId="35" xfId="0" applyNumberFormat="1" applyFont="1" applyFill="1" applyBorder="1" applyAlignment="1">
      <alignment horizontal="center" vertical="center"/>
    </xf>
    <xf numFmtId="10" fontId="9" fillId="8" borderId="1" xfId="0" applyNumberFormat="1" applyFont="1" applyFill="1" applyBorder="1" applyAlignment="1">
      <alignment vertical="center"/>
    </xf>
    <xf numFmtId="10" fontId="0" fillId="8" borderId="1" xfId="0" applyNumberFormat="1" applyFill="1" applyBorder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3" borderId="28" xfId="0" applyFill="1" applyBorder="1" applyAlignment="1">
      <alignment vertical="center"/>
    </xf>
    <xf numFmtId="164" fontId="0" fillId="0" borderId="28" xfId="0" applyNumberFormat="1" applyBorder="1" applyAlignment="1">
      <alignment vertical="center"/>
    </xf>
    <xf numFmtId="164" fontId="0" fillId="0" borderId="28" xfId="0" applyNumberFormat="1" applyFill="1" applyBorder="1" applyAlignment="1">
      <alignment vertical="center"/>
    </xf>
    <xf numFmtId="164" fontId="0" fillId="0" borderId="39" xfId="0" applyNumberFormat="1" applyFill="1" applyBorder="1" applyAlignment="1">
      <alignment vertical="center"/>
    </xf>
    <xf numFmtId="164" fontId="0" fillId="3" borderId="28" xfId="0" applyNumberFormat="1" applyFill="1" applyBorder="1" applyAlignment="1">
      <alignment vertical="center"/>
    </xf>
    <xf numFmtId="164" fontId="2" fillId="7" borderId="53" xfId="0" applyNumberFormat="1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vertical="center"/>
    </xf>
    <xf numFmtId="164" fontId="2" fillId="0" borderId="28" xfId="0" applyNumberFormat="1" applyFont="1" applyFill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0" fontId="33" fillId="5" borderId="32" xfId="1" applyFill="1" applyBorder="1" applyAlignment="1">
      <alignment horizontal="left" wrapText="1" indent="1"/>
    </xf>
    <xf numFmtId="0" fontId="33" fillId="0" borderId="28" xfId="1" applyBorder="1" applyAlignment="1">
      <alignment vertical="center" wrapText="1"/>
    </xf>
    <xf numFmtId="10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3" fillId="0" borderId="54" xfId="1" applyBorder="1" applyAlignment="1">
      <alignment vertical="center"/>
    </xf>
    <xf numFmtId="10" fontId="4" fillId="8" borderId="4" xfId="0" applyNumberFormat="1" applyFont="1" applyFill="1" applyBorder="1" applyAlignment="1">
      <alignment vertical="center"/>
    </xf>
    <xf numFmtId="0" fontId="0" fillId="5" borderId="26" xfId="0" applyFill="1" applyBorder="1" applyAlignment="1">
      <alignment horizontal="left" vertical="center" indent="2"/>
    </xf>
    <xf numFmtId="0" fontId="3" fillId="5" borderId="55" xfId="0" applyFont="1" applyFill="1" applyBorder="1" applyAlignment="1">
      <alignment vertical="center"/>
    </xf>
    <xf numFmtId="0" fontId="0" fillId="5" borderId="56" xfId="0" applyFill="1" applyBorder="1" applyAlignment="1">
      <alignment vertical="center"/>
    </xf>
    <xf numFmtId="0" fontId="10" fillId="6" borderId="29" xfId="0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60" xfId="0" applyFont="1" applyFill="1" applyBorder="1" applyAlignment="1">
      <alignment horizontal="right" wrapText="1"/>
    </xf>
    <xf numFmtId="0" fontId="34" fillId="0" borderId="0" xfId="0" applyFont="1"/>
    <xf numFmtId="10" fontId="2" fillId="5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vertical="center" wrapText="1"/>
    </xf>
    <xf numFmtId="10" fontId="2" fillId="3" borderId="1" xfId="0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2" fontId="3" fillId="3" borderId="33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0" fillId="3" borderId="1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/>
    <xf numFmtId="164" fontId="0" fillId="3" borderId="5" xfId="0" applyNumberFormat="1" applyFill="1" applyBorder="1"/>
    <xf numFmtId="164" fontId="0" fillId="3" borderId="22" xfId="0" applyNumberFormat="1" applyFill="1" applyBorder="1"/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Fill="1" applyBorder="1"/>
    <xf numFmtId="164" fontId="0" fillId="0" borderId="5" xfId="0" applyNumberFormat="1" applyFill="1" applyBorder="1"/>
    <xf numFmtId="0" fontId="35" fillId="0" borderId="0" xfId="0" applyFont="1"/>
    <xf numFmtId="10" fontId="2" fillId="5" borderId="1" xfId="0" applyNumberFormat="1" applyFont="1" applyFill="1" applyBorder="1" applyAlignment="1" applyProtection="1">
      <alignment horizontal="center" vertical="center"/>
    </xf>
    <xf numFmtId="164" fontId="0" fillId="8" borderId="5" xfId="0" applyNumberFormat="1" applyFill="1" applyBorder="1" applyAlignment="1">
      <alignment horizontal="right" vertical="center" indent="1"/>
    </xf>
    <xf numFmtId="164" fontId="4" fillId="8" borderId="39" xfId="0" applyNumberFormat="1" applyFont="1" applyFill="1" applyBorder="1" applyAlignment="1">
      <alignment horizontal="right" vertical="center" indent="1"/>
    </xf>
    <xf numFmtId="164" fontId="0" fillId="8" borderId="6" xfId="0" applyNumberFormat="1" applyFill="1" applyBorder="1" applyAlignment="1">
      <alignment horizontal="right" vertical="center" indent="1"/>
    </xf>
    <xf numFmtId="164" fontId="9" fillId="8" borderId="1" xfId="0" applyNumberFormat="1" applyFont="1" applyFill="1" applyBorder="1" applyAlignment="1">
      <alignment horizontal="right" vertical="center" indent="1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vertical="center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164" fontId="0" fillId="6" borderId="30" xfId="0" applyNumberFormat="1" applyFill="1" applyBorder="1" applyAlignment="1">
      <alignment vertical="center"/>
    </xf>
    <xf numFmtId="2" fontId="2" fillId="9" borderId="33" xfId="0" applyNumberFormat="1" applyFont="1" applyFill="1" applyBorder="1" applyAlignment="1">
      <alignment vertical="center"/>
    </xf>
    <xf numFmtId="164" fontId="22" fillId="0" borderId="0" xfId="0" applyNumberFormat="1" applyFont="1" applyAlignment="1">
      <alignment vertical="top"/>
    </xf>
    <xf numFmtId="0" fontId="37" fillId="6" borderId="29" xfId="0" applyFont="1" applyFill="1" applyBorder="1" applyAlignment="1">
      <alignment horizontal="center" vertical="center"/>
    </xf>
    <xf numFmtId="164" fontId="2" fillId="5" borderId="32" xfId="0" applyNumberFormat="1" applyFont="1" applyFill="1" applyBorder="1" applyAlignment="1">
      <alignment horizontal="center" vertical="center"/>
    </xf>
    <xf numFmtId="164" fontId="2" fillId="5" borderId="48" xfId="0" applyNumberFormat="1" applyFont="1" applyFill="1" applyBorder="1" applyAlignment="1">
      <alignment horizontal="center"/>
    </xf>
    <xf numFmtId="164" fontId="2" fillId="5" borderId="51" xfId="0" applyNumberFormat="1" applyFont="1" applyFill="1" applyBorder="1" applyAlignment="1">
      <alignment horizontal="center" wrapText="1"/>
    </xf>
    <xf numFmtId="164" fontId="2" fillId="5" borderId="46" xfId="0" applyNumberFormat="1" applyFont="1" applyFill="1" applyBorder="1" applyAlignment="1">
      <alignment horizontal="center" wrapText="1"/>
    </xf>
    <xf numFmtId="0" fontId="38" fillId="0" borderId="0" xfId="0" applyFont="1" applyAlignment="1">
      <alignment wrapText="1"/>
    </xf>
    <xf numFmtId="164" fontId="2" fillId="5" borderId="48" xfId="0" applyNumberFormat="1" applyFont="1" applyFill="1" applyBorder="1" applyAlignment="1">
      <alignment horizontal="center" vertical="center"/>
    </xf>
    <xf numFmtId="164" fontId="0" fillId="3" borderId="64" xfId="0" applyNumberFormat="1" applyFill="1" applyBorder="1"/>
    <xf numFmtId="164" fontId="2" fillId="5" borderId="63" xfId="0" applyNumberFormat="1" applyFont="1" applyFill="1" applyBorder="1" applyAlignment="1">
      <alignment horizontal="center" vertical="center"/>
    </xf>
    <xf numFmtId="164" fontId="0" fillId="3" borderId="66" xfId="0" applyNumberFormat="1" applyFill="1" applyBorder="1"/>
    <xf numFmtId="164" fontId="2" fillId="5" borderId="65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48" xfId="0" applyNumberFormat="1" applyFont="1" applyFill="1" applyBorder="1" applyAlignment="1">
      <alignment horizontal="center"/>
    </xf>
    <xf numFmtId="0" fontId="0" fillId="7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164" fontId="0" fillId="7" borderId="1" xfId="0" applyNumberFormat="1" applyFont="1" applyFill="1" applyBorder="1" applyAlignment="1">
      <alignment vertical="center"/>
    </xf>
    <xf numFmtId="164" fontId="0" fillId="2" borderId="2" xfId="0" applyNumberFormat="1" applyFont="1" applyFill="1" applyBorder="1" applyAlignment="1">
      <alignment vertical="center"/>
    </xf>
    <xf numFmtId="164" fontId="0" fillId="3" borderId="2" xfId="0" applyNumberFormat="1" applyFont="1" applyFill="1" applyBorder="1" applyAlignment="1">
      <alignment vertical="center"/>
    </xf>
    <xf numFmtId="164" fontId="0" fillId="0" borderId="46" xfId="0" applyNumberFormat="1" applyFont="1" applyFill="1" applyBorder="1" applyAlignment="1">
      <alignment vertical="center"/>
    </xf>
    <xf numFmtId="164" fontId="0" fillId="0" borderId="6" xfId="0" applyNumberFormat="1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vertical="center"/>
    </xf>
    <xf numFmtId="164" fontId="0" fillId="0" borderId="32" xfId="0" applyNumberFormat="1" applyFont="1" applyFill="1" applyBorder="1" applyAlignment="1">
      <alignment vertical="center"/>
    </xf>
    <xf numFmtId="164" fontId="0" fillId="0" borderId="2" xfId="0" applyNumberFormat="1" applyFont="1" applyFill="1" applyBorder="1" applyAlignment="1">
      <alignment vertical="center"/>
    </xf>
    <xf numFmtId="164" fontId="0" fillId="0" borderId="16" xfId="0" applyNumberFormat="1" applyFill="1" applyBorder="1" applyAlignment="1">
      <alignment vertical="center"/>
    </xf>
    <xf numFmtId="164" fontId="0" fillId="0" borderId="18" xfId="0" applyNumberForma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3" fillId="0" borderId="15" xfId="0" applyNumberFormat="1" applyFont="1" applyFill="1" applyBorder="1" applyAlignment="1">
      <alignment vertical="center"/>
    </xf>
    <xf numFmtId="164" fontId="3" fillId="0" borderId="18" xfId="0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10" borderId="8" xfId="0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32" xfId="0" applyFill="1" applyBorder="1" applyAlignment="1">
      <alignment horizontal="left" vertical="center" wrapText="1" indent="1"/>
    </xf>
    <xf numFmtId="0" fontId="0" fillId="0" borderId="0" xfId="0" applyFill="1"/>
    <xf numFmtId="0" fontId="1" fillId="0" borderId="0" xfId="0" applyFont="1" applyFill="1"/>
    <xf numFmtId="0" fontId="0" fillId="0" borderId="34" xfId="0" applyFill="1" applyBorder="1" applyAlignment="1">
      <alignment horizontal="left" wrapText="1" indent="1"/>
    </xf>
    <xf numFmtId="164" fontId="0" fillId="0" borderId="35" xfId="0" applyNumberFormat="1" applyFill="1" applyBorder="1"/>
    <xf numFmtId="164" fontId="2" fillId="0" borderId="34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0" fontId="0" fillId="0" borderId="46" xfId="0" applyFill="1" applyBorder="1"/>
    <xf numFmtId="164" fontId="0" fillId="0" borderId="6" xfId="0" applyNumberFormat="1" applyFill="1" applyBorder="1"/>
    <xf numFmtId="164" fontId="2" fillId="0" borderId="46" xfId="0" applyNumberFormat="1" applyFont="1" applyFill="1" applyBorder="1" applyAlignment="1">
      <alignment horizontal="center"/>
    </xf>
    <xf numFmtId="164" fontId="2" fillId="0" borderId="50" xfId="0" applyNumberFormat="1" applyFont="1" applyFill="1" applyBorder="1" applyAlignment="1">
      <alignment horizontal="center"/>
    </xf>
    <xf numFmtId="0" fontId="0" fillId="0" borderId="32" xfId="0" applyFill="1" applyBorder="1"/>
    <xf numFmtId="164" fontId="2" fillId="0" borderId="32" xfId="0" applyNumberFormat="1" applyFont="1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/>
    </xf>
    <xf numFmtId="164" fontId="0" fillId="6" borderId="30" xfId="0" applyNumberFormat="1" applyFill="1" applyBorder="1"/>
    <xf numFmtId="164" fontId="2" fillId="6" borderId="29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 wrapText="1"/>
    </xf>
    <xf numFmtId="0" fontId="10" fillId="6" borderId="29" xfId="0" applyFont="1" applyFill="1" applyBorder="1" applyAlignment="1">
      <alignment horizontal="right" vertical="center"/>
    </xf>
    <xf numFmtId="0" fontId="39" fillId="6" borderId="29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5" borderId="32" xfId="0" applyFont="1" applyFill="1" applyBorder="1" applyAlignment="1">
      <alignment horizontal="right" vertical="center" wrapText="1"/>
    </xf>
    <xf numFmtId="0" fontId="0" fillId="5" borderId="32" xfId="0" applyFill="1" applyBorder="1" applyAlignment="1">
      <alignment horizontal="left" vertical="center" wrapText="1"/>
    </xf>
    <xf numFmtId="0" fontId="16" fillId="5" borderId="48" xfId="0" applyFont="1" applyFill="1" applyBorder="1" applyAlignment="1">
      <alignment horizontal="righ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63" xfId="0" applyFill="1" applyBorder="1" applyAlignment="1">
      <alignment horizontal="left" vertical="center" wrapText="1"/>
    </xf>
    <xf numFmtId="0" fontId="0" fillId="5" borderId="65" xfId="0" applyFill="1" applyBorder="1" applyAlignment="1">
      <alignment horizontal="left" vertical="center" wrapText="1"/>
    </xf>
    <xf numFmtId="0" fontId="16" fillId="0" borderId="32" xfId="0" applyFont="1" applyFill="1" applyBorder="1" applyAlignment="1">
      <alignment horizontal="right" vertical="center" wrapText="1"/>
    </xf>
    <xf numFmtId="0" fontId="0" fillId="0" borderId="32" xfId="0" applyFill="1" applyBorder="1" applyAlignment="1">
      <alignment horizontal="left" vertical="center" wrapText="1"/>
    </xf>
    <xf numFmtId="0" fontId="16" fillId="0" borderId="48" xfId="0" applyFont="1" applyFill="1" applyBorder="1" applyAlignment="1">
      <alignment horizontal="right" vertical="center" wrapText="1"/>
    </xf>
    <xf numFmtId="0" fontId="0" fillId="0" borderId="48" xfId="0" applyFill="1" applyBorder="1" applyAlignment="1">
      <alignment horizontal="left" vertical="center" wrapText="1"/>
    </xf>
    <xf numFmtId="0" fontId="16" fillId="5" borderId="51" xfId="0" applyFont="1" applyFill="1" applyBorder="1" applyAlignment="1">
      <alignment horizontal="right" vertical="center" wrapText="1"/>
    </xf>
    <xf numFmtId="0" fontId="0" fillId="5" borderId="51" xfId="0" applyFill="1" applyBorder="1" applyAlignment="1">
      <alignment horizontal="left" vertical="center" wrapText="1"/>
    </xf>
    <xf numFmtId="0" fontId="16" fillId="0" borderId="46" xfId="0" applyFont="1" applyBorder="1" applyAlignment="1">
      <alignment horizontal="right" vertical="center"/>
    </xf>
    <xf numFmtId="0" fontId="0" fillId="0" borderId="46" xfId="0" applyBorder="1" applyAlignment="1">
      <alignment vertical="center"/>
    </xf>
    <xf numFmtId="0" fontId="16" fillId="0" borderId="48" xfId="0" applyFont="1" applyBorder="1" applyAlignment="1">
      <alignment horizontal="right" vertical="center"/>
    </xf>
    <xf numFmtId="0" fontId="0" fillId="0" borderId="48" xfId="0" applyBorder="1" applyAlignment="1">
      <alignment vertical="center"/>
    </xf>
    <xf numFmtId="0" fontId="40" fillId="0" borderId="0" xfId="0" applyFont="1" applyAlignment="1">
      <alignment horizontal="right"/>
    </xf>
    <xf numFmtId="0" fontId="37" fillId="6" borderId="69" xfId="0" applyFont="1" applyFill="1" applyBorder="1" applyAlignment="1">
      <alignment horizontal="center" vertical="center"/>
    </xf>
    <xf numFmtId="0" fontId="37" fillId="6" borderId="70" xfId="0" applyFont="1" applyFill="1" applyBorder="1" applyAlignment="1">
      <alignment horizontal="center" vertical="center"/>
    </xf>
    <xf numFmtId="164" fontId="2" fillId="5" borderId="71" xfId="0" applyNumberFormat="1" applyFont="1" applyFill="1" applyBorder="1" applyAlignment="1">
      <alignment horizontal="center" vertical="center"/>
    </xf>
    <xf numFmtId="164" fontId="2" fillId="5" borderId="72" xfId="0" applyNumberFormat="1" applyFont="1" applyFill="1" applyBorder="1" applyAlignment="1">
      <alignment horizontal="center" vertical="center"/>
    </xf>
    <xf numFmtId="164" fontId="2" fillId="5" borderId="73" xfId="0" applyNumberFormat="1" applyFont="1" applyFill="1" applyBorder="1" applyAlignment="1">
      <alignment horizontal="center" vertical="center"/>
    </xf>
    <xf numFmtId="164" fontId="2" fillId="5" borderId="74" xfId="0" applyNumberFormat="1" applyFont="1" applyFill="1" applyBorder="1" applyAlignment="1">
      <alignment horizontal="center" vertical="center"/>
    </xf>
    <xf numFmtId="164" fontId="2" fillId="5" borderId="75" xfId="0" applyNumberFormat="1" applyFont="1" applyFill="1" applyBorder="1" applyAlignment="1">
      <alignment horizontal="center" vertical="center"/>
    </xf>
    <xf numFmtId="164" fontId="2" fillId="5" borderId="76" xfId="0" applyNumberFormat="1" applyFont="1" applyFill="1" applyBorder="1" applyAlignment="1">
      <alignment horizontal="center" vertical="center"/>
    </xf>
    <xf numFmtId="164" fontId="2" fillId="5" borderId="77" xfId="0" applyNumberFormat="1" applyFont="1" applyFill="1" applyBorder="1" applyAlignment="1">
      <alignment horizontal="center" vertical="center"/>
    </xf>
    <xf numFmtId="164" fontId="2" fillId="5" borderId="78" xfId="0" applyNumberFormat="1" applyFont="1" applyFill="1" applyBorder="1" applyAlignment="1">
      <alignment horizontal="center" vertical="center"/>
    </xf>
    <xf numFmtId="164" fontId="2" fillId="0" borderId="71" xfId="0" applyNumberFormat="1" applyFont="1" applyFill="1" applyBorder="1" applyAlignment="1">
      <alignment horizontal="center" vertical="center"/>
    </xf>
    <xf numFmtId="164" fontId="2" fillId="0" borderId="72" xfId="0" applyNumberFormat="1" applyFont="1" applyFill="1" applyBorder="1" applyAlignment="1">
      <alignment horizontal="center" vertical="center"/>
    </xf>
    <xf numFmtId="164" fontId="2" fillId="0" borderId="73" xfId="0" applyNumberFormat="1" applyFont="1" applyFill="1" applyBorder="1" applyAlignment="1">
      <alignment horizontal="center"/>
    </xf>
    <xf numFmtId="164" fontId="2" fillId="0" borderId="74" xfId="0" applyNumberFormat="1" applyFont="1" applyFill="1" applyBorder="1" applyAlignment="1">
      <alignment horizontal="center"/>
    </xf>
    <xf numFmtId="164" fontId="2" fillId="5" borderId="79" xfId="0" applyNumberFormat="1" applyFont="1" applyFill="1" applyBorder="1" applyAlignment="1">
      <alignment horizontal="center" wrapText="1"/>
    </xf>
    <xf numFmtId="164" fontId="2" fillId="5" borderId="80" xfId="0" applyNumberFormat="1" applyFont="1" applyFill="1" applyBorder="1" applyAlignment="1">
      <alignment horizontal="center" wrapText="1"/>
    </xf>
    <xf numFmtId="164" fontId="2" fillId="5" borderId="81" xfId="0" applyNumberFormat="1" applyFont="1" applyFill="1" applyBorder="1" applyAlignment="1">
      <alignment horizontal="center" wrapText="1"/>
    </xf>
    <xf numFmtId="164" fontId="2" fillId="5" borderId="82" xfId="0" applyNumberFormat="1" applyFont="1" applyFill="1" applyBorder="1" applyAlignment="1">
      <alignment horizontal="center" wrapText="1"/>
    </xf>
    <xf numFmtId="164" fontId="2" fillId="5" borderId="73" xfId="0" applyNumberFormat="1" applyFont="1" applyFill="1" applyBorder="1" applyAlignment="1">
      <alignment horizontal="center"/>
    </xf>
    <xf numFmtId="164" fontId="2" fillId="5" borderId="74" xfId="0" applyNumberFormat="1" applyFont="1" applyFill="1" applyBorder="1" applyAlignment="1">
      <alignment horizontal="center"/>
    </xf>
    <xf numFmtId="164" fontId="2" fillId="6" borderId="69" xfId="0" applyNumberFormat="1" applyFont="1" applyFill="1" applyBorder="1" applyAlignment="1">
      <alignment horizontal="center" vertical="center"/>
    </xf>
    <xf numFmtId="164" fontId="2" fillId="6" borderId="70" xfId="0" applyNumberFormat="1" applyFont="1" applyFill="1" applyBorder="1" applyAlignment="1">
      <alignment horizontal="center" vertical="center"/>
    </xf>
    <xf numFmtId="10" fontId="0" fillId="8" borderId="4" xfId="0" applyNumberFormat="1" applyFill="1" applyBorder="1" applyAlignment="1">
      <alignment vertical="center"/>
    </xf>
    <xf numFmtId="164" fontId="0" fillId="5" borderId="24" xfId="0" applyNumberFormat="1" applyFill="1" applyBorder="1" applyAlignment="1">
      <alignment horizontal="left" vertical="center" indent="2"/>
    </xf>
    <xf numFmtId="0" fontId="3" fillId="5" borderId="83" xfId="0" applyFont="1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164" fontId="4" fillId="8" borderId="87" xfId="0" applyNumberFormat="1" applyFont="1" applyFill="1" applyBorder="1" applyAlignment="1">
      <alignment horizontal="right" vertical="center" indent="1"/>
    </xf>
    <xf numFmtId="10" fontId="2" fillId="5" borderId="2" xfId="0" applyNumberFormat="1" applyFont="1" applyFill="1" applyBorder="1" applyAlignment="1">
      <alignment horizontal="center" vertical="center"/>
    </xf>
    <xf numFmtId="10" fontId="2" fillId="5" borderId="4" xfId="0" applyNumberFormat="1" applyFont="1" applyFill="1" applyBorder="1" applyAlignment="1">
      <alignment horizontal="center" vertical="center"/>
    </xf>
    <xf numFmtId="10" fontId="2" fillId="5" borderId="37" xfId="0" applyNumberFormat="1" applyFont="1" applyFill="1" applyBorder="1" applyAlignment="1">
      <alignment horizontal="center" vertical="center"/>
    </xf>
    <xf numFmtId="10" fontId="2" fillId="5" borderId="38" xfId="0" applyNumberFormat="1" applyFont="1" applyFill="1" applyBorder="1" applyAlignment="1">
      <alignment horizontal="center" vertical="center"/>
    </xf>
    <xf numFmtId="0" fontId="0" fillId="5" borderId="25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62" xfId="0" applyFill="1" applyBorder="1" applyAlignment="1">
      <alignment horizontal="left" vertical="center" wrapText="1"/>
    </xf>
    <xf numFmtId="0" fontId="4" fillId="5" borderId="57" xfId="0" applyFont="1" applyFill="1" applyBorder="1" applyAlignment="1">
      <alignment horizontal="left" vertical="center"/>
    </xf>
    <xf numFmtId="0" fontId="4" fillId="5" borderId="58" xfId="0" applyFont="1" applyFill="1" applyBorder="1" applyAlignment="1">
      <alignment horizontal="left" vertical="center"/>
    </xf>
    <xf numFmtId="0" fontId="4" fillId="5" borderId="59" xfId="0" applyFont="1" applyFill="1" applyBorder="1" applyAlignment="1">
      <alignment horizontal="left" vertical="center"/>
    </xf>
    <xf numFmtId="0" fontId="4" fillId="5" borderId="85" xfId="0" applyFont="1" applyFill="1" applyBorder="1" applyAlignment="1">
      <alignment horizontal="left" vertical="center"/>
    </xf>
    <xf numFmtId="0" fontId="4" fillId="5" borderId="23" xfId="0" applyFont="1" applyFill="1" applyBorder="1" applyAlignment="1">
      <alignment horizontal="left" vertical="center"/>
    </xf>
    <xf numFmtId="0" fontId="4" fillId="5" borderId="86" xfId="0" applyFont="1" applyFill="1" applyBorder="1" applyAlignment="1">
      <alignment horizontal="left" vertical="center"/>
    </xf>
    <xf numFmtId="0" fontId="16" fillId="5" borderId="67" xfId="0" applyFont="1" applyFill="1" applyBorder="1" applyAlignment="1">
      <alignment horizontal="right" vertical="center" wrapText="1"/>
    </xf>
    <xf numFmtId="0" fontId="16" fillId="5" borderId="68" xfId="0" applyFont="1" applyFill="1" applyBorder="1" applyAlignment="1">
      <alignment horizontal="right" vertical="center" wrapText="1"/>
    </xf>
    <xf numFmtId="0" fontId="8" fillId="0" borderId="22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20">
    <dxf>
      <font>
        <color rgb="FF9C0006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</dxfs>
  <tableStyles count="0" defaultTableStyle="TableStyleMedium2" defaultPivotStyle="PivotStyleLight16"/>
  <colors>
    <mruColors>
      <color rgb="FFFAF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203834</xdr:colOff>
      <xdr:row>1</xdr:row>
      <xdr:rowOff>20955</xdr:rowOff>
    </xdr:from>
    <xdr:to>
      <xdr:col>19</xdr:col>
      <xdr:colOff>313373</xdr:colOff>
      <xdr:row>48</xdr:row>
      <xdr:rowOff>123565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2A5DFA6-9263-4ED2-9925-E8E01814E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834" y="342424"/>
          <a:ext cx="11646695" cy="84965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0</xdr:rowOff>
    </xdr:from>
    <xdr:to>
      <xdr:col>9</xdr:col>
      <xdr:colOff>411480</xdr:colOff>
      <xdr:row>53</xdr:row>
      <xdr:rowOff>114300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A71EE5F-5EA7-43C1-A96E-BFDF07948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5745480" cy="9806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129540</xdr:colOff>
      <xdr:row>53</xdr:row>
      <xdr:rowOff>99060</xdr:rowOff>
    </xdr:from>
    <xdr:to>
      <xdr:col>9</xdr:col>
      <xdr:colOff>388620</xdr:colOff>
      <xdr:row>99</xdr:row>
      <xdr:rowOff>76200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C1BA8EA-6024-4D2A-90C8-C7B088E5A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791700"/>
          <a:ext cx="5745480" cy="838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9A9ED-406E-4F07-8B41-EB6FCF272D00}">
  <dimension ref="A1:V329"/>
  <sheetViews>
    <sheetView tabSelected="1" topLeftCell="A16" zoomScale="80" zoomScaleNormal="80" workbookViewId="0">
      <selection activeCell="J52" sqref="J52"/>
    </sheetView>
  </sheetViews>
  <sheetFormatPr defaultRowHeight="15" x14ac:dyDescent="0.25"/>
  <cols>
    <col min="1" max="1" width="14.42578125" style="338" customWidth="1"/>
    <col min="2" max="2" width="70.42578125" customWidth="1"/>
    <col min="3" max="3" width="21.42578125" customWidth="1"/>
    <col min="4" max="4" width="18.5703125" style="184" customWidth="1"/>
    <col min="5" max="5" width="15.7109375" style="184" customWidth="1"/>
    <col min="6" max="6" width="17.28515625" style="9" customWidth="1"/>
    <col min="7" max="7" width="15.85546875" style="9" customWidth="1"/>
    <col min="8" max="8" width="5.5703125" style="227" customWidth="1"/>
    <col min="9" max="9" width="12.7109375" customWidth="1"/>
    <col min="10" max="10" width="22.28515625" style="9" customWidth="1"/>
    <col min="11" max="11" width="20.28515625" customWidth="1"/>
    <col min="12" max="12" width="25.7109375" customWidth="1"/>
    <col min="13" max="13" width="9.85546875" style="108" hidden="1" customWidth="1"/>
    <col min="14" max="14" width="10.85546875" style="9" customWidth="1"/>
    <col min="15" max="16" width="7.5703125" style="294" hidden="1" customWidth="1"/>
    <col min="17" max="17" width="8.85546875" style="108" customWidth="1"/>
    <col min="18" max="22" width="8.85546875" style="9"/>
  </cols>
  <sheetData>
    <row r="1" spans="1:22" ht="31.15" customHeight="1" x14ac:dyDescent="0.35">
      <c r="A1" s="5" t="s">
        <v>175</v>
      </c>
      <c r="B1" s="5" t="s">
        <v>106</v>
      </c>
      <c r="H1" s="235"/>
      <c r="I1" s="5" t="s">
        <v>177</v>
      </c>
      <c r="J1" s="5" t="s">
        <v>30</v>
      </c>
    </row>
    <row r="2" spans="1:22" ht="15.75" thickBot="1" x14ac:dyDescent="0.3">
      <c r="C2" s="141"/>
      <c r="D2" s="185"/>
      <c r="E2" s="185"/>
      <c r="F2" s="139"/>
      <c r="H2" s="235"/>
    </row>
    <row r="3" spans="1:22" ht="68.45" customHeight="1" thickBot="1" x14ac:dyDescent="0.3">
      <c r="B3" s="142" t="s">
        <v>25</v>
      </c>
      <c r="C3" s="143" t="s">
        <v>59</v>
      </c>
      <c r="D3" s="238" t="s">
        <v>113</v>
      </c>
      <c r="E3" s="238" t="s">
        <v>82</v>
      </c>
      <c r="F3" s="238" t="s">
        <v>83</v>
      </c>
      <c r="G3" s="239" t="s">
        <v>84</v>
      </c>
      <c r="H3" s="139" t="s">
        <v>92</v>
      </c>
      <c r="I3" s="410" t="s">
        <v>95</v>
      </c>
      <c r="J3" s="411"/>
      <c r="K3" s="412"/>
      <c r="L3" s="290">
        <f>L4+L8</f>
        <v>0</v>
      </c>
      <c r="M3" s="243" t="s">
        <v>98</v>
      </c>
    </row>
    <row r="4" spans="1:22" ht="25.9" customHeight="1" thickTop="1" thickBot="1" x14ac:dyDescent="0.3">
      <c r="B4" s="144" t="s">
        <v>60</v>
      </c>
      <c r="C4" s="145">
        <f>C5+C13+C12</f>
        <v>0</v>
      </c>
      <c r="D4" s="175" t="s">
        <v>61</v>
      </c>
      <c r="E4" s="175" t="s">
        <v>61</v>
      </c>
      <c r="F4" s="148" t="str">
        <f>IFERROR("(tj. v %)  "&amp;ROUND(F5/C4*100,2),"")</f>
        <v/>
      </c>
      <c r="G4" s="181" t="str">
        <f>IFERROR("(tj. v %)  "&amp;ROUND(G5/C4*100,2),"")</f>
        <v/>
      </c>
      <c r="H4" s="139" t="s">
        <v>80</v>
      </c>
      <c r="I4" s="413" t="s">
        <v>180</v>
      </c>
      <c r="J4" s="414"/>
      <c r="K4" s="415"/>
      <c r="L4" s="291">
        <f>L5+L7</f>
        <v>0</v>
      </c>
      <c r="M4" s="262">
        <f>M7+M5</f>
        <v>1</v>
      </c>
      <c r="N4" s="85"/>
    </row>
    <row r="5" spans="1:22" s="8" customFormat="1" ht="35.450000000000003" customHeight="1" thickTop="1" x14ac:dyDescent="0.25">
      <c r="A5" s="338"/>
      <c r="B5" s="151" t="s">
        <v>91</v>
      </c>
      <c r="C5" s="150">
        <f>IF(D10="ne",(C9+C8+C7+C6),(C9+C8+C7+C6+C10))</f>
        <v>0</v>
      </c>
      <c r="D5" s="149" t="s">
        <v>61</v>
      </c>
      <c r="E5" s="149" t="s">
        <v>61</v>
      </c>
      <c r="F5" s="150">
        <f>IF(D10="ne",(F9+F8+F7+F6),(F9+F8+F7+F6+F10))</f>
        <v>0</v>
      </c>
      <c r="G5" s="301">
        <f>IF(D10="ne",(G9+G8+G7+G6),(G9+G8+G7+G6+G10))</f>
        <v>0</v>
      </c>
      <c r="H5" s="226"/>
      <c r="I5" s="263" t="s">
        <v>99</v>
      </c>
      <c r="J5" s="264"/>
      <c r="K5" s="265"/>
      <c r="L5" s="292">
        <f>'výpočet způsobilosti výdajů'!N62</f>
        <v>0</v>
      </c>
      <c r="M5" s="236">
        <v>1</v>
      </c>
      <c r="N5" s="244"/>
      <c r="O5" s="295"/>
      <c r="P5" s="295"/>
      <c r="Q5" s="245"/>
      <c r="R5" s="140"/>
      <c r="S5" s="140"/>
      <c r="T5" s="140"/>
      <c r="U5" s="140"/>
      <c r="V5" s="140"/>
    </row>
    <row r="6" spans="1:22" ht="30" x14ac:dyDescent="0.25">
      <c r="B6" s="178" t="s">
        <v>50</v>
      </c>
      <c r="C6" s="272">
        <v>0</v>
      </c>
      <c r="D6" s="271" t="s">
        <v>92</v>
      </c>
      <c r="E6" s="274"/>
      <c r="F6" s="275">
        <f>IF(E6="",0,IF(E6="ne",C6,0))</f>
        <v>0</v>
      </c>
      <c r="G6" s="276">
        <v>0</v>
      </c>
      <c r="H6" s="234"/>
      <c r="I6" s="237" t="s">
        <v>48</v>
      </c>
      <c r="J6" s="233"/>
      <c r="K6" s="232"/>
      <c r="L6" s="293">
        <f>'výpočet způsobilosti výdajů'!I58</f>
        <v>0</v>
      </c>
      <c r="M6" s="242">
        <f>IFERROR(L6/L4,0)</f>
        <v>0</v>
      </c>
      <c r="N6" s="85"/>
      <c r="O6" s="294">
        <f t="shared" ref="O6:O11" si="0">G6+F6</f>
        <v>0</v>
      </c>
      <c r="P6" s="296" t="str">
        <f t="shared" ref="P6:P11" si="1">IF(G6=0,"ne","ano")</f>
        <v>ne</v>
      </c>
    </row>
    <row r="7" spans="1:22" ht="34.9" customHeight="1" thickBot="1" x14ac:dyDescent="0.3">
      <c r="B7" s="152" t="s">
        <v>58</v>
      </c>
      <c r="C7" s="277">
        <v>0</v>
      </c>
      <c r="D7" s="289" t="s">
        <v>92</v>
      </c>
      <c r="E7" s="274"/>
      <c r="F7" s="275">
        <f t="shared" ref="F7:F11" si="2">IF(E7="",0,IF(E7="ne",C7,0))</f>
        <v>0</v>
      </c>
      <c r="G7" s="276">
        <v>0</v>
      </c>
      <c r="H7" s="234"/>
      <c r="I7" s="402" t="s">
        <v>100</v>
      </c>
      <c r="J7" s="403"/>
      <c r="K7" s="404"/>
      <c r="L7" s="290">
        <f>'výpočet způsobilosti výdajů'!O62</f>
        <v>0</v>
      </c>
      <c r="M7" s="236">
        <f>IFERROR(L7/L5,0)</f>
        <v>0</v>
      </c>
      <c r="O7" s="294">
        <f t="shared" si="0"/>
        <v>0</v>
      </c>
      <c r="P7" s="296" t="str">
        <f t="shared" si="1"/>
        <v>ne</v>
      </c>
    </row>
    <row r="8" spans="1:22" ht="30.75" thickBot="1" x14ac:dyDescent="0.3">
      <c r="B8" s="152" t="s">
        <v>51</v>
      </c>
      <c r="C8" s="278">
        <v>0</v>
      </c>
      <c r="D8" s="289" t="s">
        <v>92</v>
      </c>
      <c r="E8" s="274"/>
      <c r="F8" s="275">
        <f t="shared" si="2"/>
        <v>0</v>
      </c>
      <c r="G8" s="276">
        <v>0</v>
      </c>
      <c r="H8" s="234"/>
      <c r="I8" s="416" t="s">
        <v>181</v>
      </c>
      <c r="J8" s="417"/>
      <c r="K8" s="418"/>
      <c r="L8" s="405">
        <f>'výpočet způsobilosti výdajů'!Q62</f>
        <v>0</v>
      </c>
      <c r="M8" s="401"/>
      <c r="O8" s="294">
        <f t="shared" si="0"/>
        <v>0</v>
      </c>
      <c r="P8" s="296" t="str">
        <f t="shared" si="1"/>
        <v>ne</v>
      </c>
    </row>
    <row r="9" spans="1:22" ht="48.6" customHeight="1" x14ac:dyDescent="0.25">
      <c r="B9" s="153" t="s">
        <v>52</v>
      </c>
      <c r="C9" s="278">
        <v>0</v>
      </c>
      <c r="D9" s="289" t="s">
        <v>92</v>
      </c>
      <c r="E9" s="274"/>
      <c r="F9" s="275">
        <f t="shared" si="2"/>
        <v>0</v>
      </c>
      <c r="G9" s="276">
        <v>0</v>
      </c>
      <c r="H9" s="234"/>
      <c r="J9"/>
      <c r="N9" s="85"/>
      <c r="O9" s="294">
        <f t="shared" si="0"/>
        <v>0</v>
      </c>
      <c r="P9" s="296" t="str">
        <f t="shared" si="1"/>
        <v>ne</v>
      </c>
    </row>
    <row r="10" spans="1:22" ht="46.15" customHeight="1" x14ac:dyDescent="0.25">
      <c r="B10" s="153" t="s">
        <v>54</v>
      </c>
      <c r="C10" s="278">
        <v>0</v>
      </c>
      <c r="D10" s="273"/>
      <c r="E10" s="274"/>
      <c r="F10" s="275">
        <f t="shared" si="2"/>
        <v>0</v>
      </c>
      <c r="G10" s="276">
        <v>0</v>
      </c>
      <c r="H10" s="226"/>
      <c r="J10"/>
      <c r="O10" s="294">
        <f t="shared" si="0"/>
        <v>0</v>
      </c>
      <c r="P10" s="296" t="str">
        <f t="shared" si="1"/>
        <v>ne</v>
      </c>
    </row>
    <row r="11" spans="1:22" ht="48.6" customHeight="1" x14ac:dyDescent="0.25">
      <c r="B11" s="153" t="s">
        <v>53</v>
      </c>
      <c r="C11" s="278">
        <v>0</v>
      </c>
      <c r="D11" s="271" t="s">
        <v>80</v>
      </c>
      <c r="E11" s="274"/>
      <c r="F11" s="275">
        <f t="shared" si="2"/>
        <v>0</v>
      </c>
      <c r="G11" s="276">
        <v>0</v>
      </c>
      <c r="H11" s="226"/>
      <c r="J11"/>
      <c r="O11" s="294">
        <f t="shared" si="0"/>
        <v>0</v>
      </c>
      <c r="P11" s="296" t="str">
        <f t="shared" si="1"/>
        <v>ne</v>
      </c>
    </row>
    <row r="12" spans="1:22" ht="28.9" customHeight="1" x14ac:dyDescent="0.25">
      <c r="B12" s="228" t="s">
        <v>114</v>
      </c>
      <c r="C12" s="229">
        <f>IF(D10="ne",(C11+C10),C11)</f>
        <v>0</v>
      </c>
      <c r="D12" s="406" t="str">
        <f>IFERROR("(tj. v %)  "&amp;ROUND(C12/C4*100,2),"")</f>
        <v/>
      </c>
      <c r="E12" s="407"/>
      <c r="F12" s="229">
        <f>IF(D10="ne",(F11+F10),F11)</f>
        <v>0</v>
      </c>
      <c r="G12" s="230">
        <f>IF(D10="ne",(G11+G10),G11)</f>
        <v>0</v>
      </c>
      <c r="H12" s="226"/>
      <c r="J12"/>
      <c r="P12" s="296"/>
    </row>
    <row r="13" spans="1:22" ht="21.6" customHeight="1" thickBot="1" x14ac:dyDescent="0.3">
      <c r="B13" s="154" t="s">
        <v>55</v>
      </c>
      <c r="C13" s="279">
        <v>0</v>
      </c>
      <c r="D13" s="240" t="s">
        <v>61</v>
      </c>
      <c r="E13" s="240" t="s">
        <v>61</v>
      </c>
      <c r="F13" s="408" t="str">
        <f>IFERROR("(tj. v %)  "&amp;ROUND(C13/C4*100,2),"")</f>
        <v/>
      </c>
      <c r="G13" s="409"/>
      <c r="H13" s="258"/>
      <c r="J13"/>
      <c r="P13" s="296"/>
    </row>
    <row r="14" spans="1:22" ht="25.15" customHeight="1" x14ac:dyDescent="0.25">
      <c r="B14" s="146" t="s">
        <v>85</v>
      </c>
      <c r="C14" s="147">
        <f>C15+C19</f>
        <v>0</v>
      </c>
      <c r="D14" s="175" t="s">
        <v>61</v>
      </c>
      <c r="E14" s="175" t="s">
        <v>61</v>
      </c>
      <c r="F14" s="148"/>
      <c r="G14" s="181"/>
      <c r="H14" s="259"/>
      <c r="J14"/>
      <c r="P14" s="296"/>
    </row>
    <row r="15" spans="1:22" ht="42.6" customHeight="1" x14ac:dyDescent="0.25">
      <c r="B15" s="155" t="s">
        <v>56</v>
      </c>
      <c r="C15" s="158">
        <f>C16+C17+C18</f>
        <v>0</v>
      </c>
      <c r="D15" s="157" t="s">
        <v>61</v>
      </c>
      <c r="E15" s="157" t="s">
        <v>61</v>
      </c>
      <c r="F15" s="159">
        <f>F16+F17+F18</f>
        <v>0</v>
      </c>
      <c r="G15" s="160">
        <f>G18+G17+G16</f>
        <v>0</v>
      </c>
      <c r="H15" s="234"/>
      <c r="J15"/>
      <c r="O15" s="294">
        <f>G16+F16</f>
        <v>0</v>
      </c>
      <c r="P15" s="296"/>
    </row>
    <row r="16" spans="1:22" ht="43.15" customHeight="1" x14ac:dyDescent="0.25">
      <c r="B16" s="153" t="s">
        <v>116</v>
      </c>
      <c r="C16" s="278">
        <v>0</v>
      </c>
      <c r="D16" s="273"/>
      <c r="E16" s="280"/>
      <c r="F16" s="281">
        <f>IF(E16="",0,IF(E16="ne",C16,0))</f>
        <v>0</v>
      </c>
      <c r="G16" s="276">
        <v>0</v>
      </c>
      <c r="H16" s="234"/>
      <c r="O16" s="294">
        <f>G17+F17</f>
        <v>0</v>
      </c>
      <c r="P16" s="296" t="str">
        <f>IF(G16=0,"ne","ano")</f>
        <v>ne</v>
      </c>
    </row>
    <row r="17" spans="1:22" ht="43.15" customHeight="1" x14ac:dyDescent="0.25">
      <c r="B17" s="153" t="s">
        <v>111</v>
      </c>
      <c r="C17" s="278">
        <v>0</v>
      </c>
      <c r="D17" s="271" t="s">
        <v>80</v>
      </c>
      <c r="E17" s="280"/>
      <c r="F17" s="275">
        <f t="shared" ref="F17:F18" si="3">IF(E17="",0,IF(E17="ne",C17,0))</f>
        <v>0</v>
      </c>
      <c r="G17" s="276">
        <v>0</v>
      </c>
      <c r="H17" s="226"/>
      <c r="K17" s="270"/>
      <c r="O17" s="294">
        <f>G18+F18</f>
        <v>0</v>
      </c>
      <c r="P17" s="296" t="str">
        <f>IF(G17=0,"ne","ano")</f>
        <v>ne</v>
      </c>
    </row>
    <row r="18" spans="1:22" ht="44.45" customHeight="1" x14ac:dyDescent="0.25">
      <c r="B18" s="153" t="s">
        <v>86</v>
      </c>
      <c r="C18" s="278">
        <v>0</v>
      </c>
      <c r="D18" s="273"/>
      <c r="E18" s="280"/>
      <c r="F18" s="275">
        <f t="shared" si="3"/>
        <v>0</v>
      </c>
      <c r="G18" s="276">
        <v>0</v>
      </c>
      <c r="H18" s="226"/>
      <c r="O18" s="294">
        <f>F18+G18</f>
        <v>0</v>
      </c>
      <c r="P18" s="296" t="str">
        <f>IF(G18=0,"ne","ano")</f>
        <v>ne</v>
      </c>
    </row>
    <row r="19" spans="1:22" ht="30.75" thickBot="1" x14ac:dyDescent="0.3">
      <c r="B19" s="156" t="s">
        <v>57</v>
      </c>
      <c r="C19" s="279">
        <v>0</v>
      </c>
      <c r="D19" s="241" t="s">
        <v>61</v>
      </c>
      <c r="E19" s="241" t="s">
        <v>61</v>
      </c>
      <c r="F19" s="408" t="str">
        <f>IFERROR("(tj. v %)  "&amp;ROUND(C19/C14*100,2),"")</f>
        <v/>
      </c>
      <c r="G19" s="409"/>
      <c r="H19" s="258"/>
      <c r="P19" s="296"/>
    </row>
    <row r="20" spans="1:22" ht="12.6" customHeight="1" x14ac:dyDescent="0.25">
      <c r="C20" s="7">
        <f>SUM(C6:C19)</f>
        <v>0</v>
      </c>
      <c r="H20" s="235"/>
      <c r="P20" s="296"/>
    </row>
    <row r="21" spans="1:22" ht="99.6" customHeight="1" thickBot="1" x14ac:dyDescent="0.4">
      <c r="A21" s="5" t="s">
        <v>176</v>
      </c>
      <c r="B21" s="267" t="s">
        <v>107</v>
      </c>
      <c r="D21" s="308" t="s">
        <v>117</v>
      </c>
      <c r="E21" s="308" t="s">
        <v>178</v>
      </c>
      <c r="F21" s="308" t="s">
        <v>179</v>
      </c>
      <c r="H21" s="235"/>
      <c r="P21" s="296"/>
    </row>
    <row r="22" spans="1:22" s="8" customFormat="1" ht="30" customHeight="1" x14ac:dyDescent="0.25">
      <c r="A22" s="359" t="s">
        <v>171</v>
      </c>
      <c r="B22" s="266" t="s">
        <v>97</v>
      </c>
      <c r="C22" s="300">
        <f>SUM(C23:C40)</f>
        <v>0</v>
      </c>
      <c r="D22" s="303"/>
      <c r="E22" s="379"/>
      <c r="F22" s="380"/>
      <c r="H22" s="140"/>
      <c r="K22" s="245"/>
      <c r="L22" s="140"/>
      <c r="M22" s="295"/>
      <c r="N22" s="297"/>
      <c r="O22" s="245"/>
      <c r="P22" s="140"/>
      <c r="Q22" s="140"/>
      <c r="R22" s="140"/>
      <c r="S22" s="140"/>
      <c r="T22" s="140"/>
    </row>
    <row r="23" spans="1:22" x14ac:dyDescent="0.25">
      <c r="A23" s="362" t="s">
        <v>131</v>
      </c>
      <c r="B23" s="363" t="s">
        <v>118</v>
      </c>
      <c r="C23" s="282">
        <v>0</v>
      </c>
      <c r="D23" s="304">
        <f>'výpočet způsobilosti výdajů'!N9</f>
        <v>0</v>
      </c>
      <c r="E23" s="381">
        <f>'výpočet způsobilosti výdajů'!O9</f>
        <v>0</v>
      </c>
      <c r="F23" s="382">
        <f>D23*0.2</f>
        <v>0</v>
      </c>
      <c r="G23"/>
      <c r="H23" s="9"/>
      <c r="J23"/>
      <c r="K23" s="108"/>
      <c r="L23" s="9"/>
      <c r="M23" s="294"/>
      <c r="N23" s="296"/>
      <c r="O23" s="108"/>
      <c r="P23" s="9"/>
      <c r="Q23" s="9"/>
      <c r="U23"/>
      <c r="V23"/>
    </row>
    <row r="24" spans="1:22" x14ac:dyDescent="0.25">
      <c r="A24" s="362" t="s">
        <v>132</v>
      </c>
      <c r="B24" s="363" t="s">
        <v>119</v>
      </c>
      <c r="C24" s="282">
        <v>0</v>
      </c>
      <c r="D24" s="304">
        <f>'výpočet způsobilosti výdajů'!N10</f>
        <v>0</v>
      </c>
      <c r="E24" s="381">
        <f>'výpočet způsobilosti výdajů'!O10</f>
        <v>0</v>
      </c>
      <c r="F24" s="382">
        <f t="shared" ref="F24:F37" si="4">D24*0.2</f>
        <v>0</v>
      </c>
      <c r="G24"/>
      <c r="H24" s="9"/>
      <c r="J24"/>
      <c r="K24" s="108"/>
      <c r="L24" s="9"/>
      <c r="M24" s="294"/>
      <c r="N24" s="296"/>
      <c r="O24" s="108"/>
      <c r="P24" s="9"/>
      <c r="Q24" s="9"/>
      <c r="U24"/>
      <c r="V24"/>
    </row>
    <row r="25" spans="1:22" x14ac:dyDescent="0.25">
      <c r="A25" s="362" t="s">
        <v>133</v>
      </c>
      <c r="B25" s="363" t="s">
        <v>120</v>
      </c>
      <c r="C25" s="282">
        <v>0</v>
      </c>
      <c r="D25" s="304">
        <f>'výpočet způsobilosti výdajů'!N11</f>
        <v>0</v>
      </c>
      <c r="E25" s="381">
        <f>'výpočet způsobilosti výdajů'!O11</f>
        <v>0</v>
      </c>
      <c r="F25" s="382">
        <f t="shared" si="4"/>
        <v>0</v>
      </c>
      <c r="G25"/>
      <c r="H25" s="9"/>
      <c r="J25"/>
      <c r="K25" s="108"/>
      <c r="L25" s="9"/>
      <c r="M25" s="294"/>
      <c r="N25" s="296"/>
      <c r="O25" s="108"/>
      <c r="P25" s="9"/>
      <c r="Q25" s="9"/>
      <c r="U25"/>
      <c r="V25"/>
    </row>
    <row r="26" spans="1:22" x14ac:dyDescent="0.25">
      <c r="A26" s="364" t="s">
        <v>134</v>
      </c>
      <c r="B26" s="365" t="s">
        <v>121</v>
      </c>
      <c r="C26" s="283">
        <v>0</v>
      </c>
      <c r="D26" s="309">
        <f>'výpočet způsobilosti výdajů'!N12</f>
        <v>0</v>
      </c>
      <c r="E26" s="383">
        <f>'výpočet způsobilosti výdajů'!O12</f>
        <v>0</v>
      </c>
      <c r="F26" s="384">
        <f t="shared" si="4"/>
        <v>0</v>
      </c>
      <c r="G26"/>
      <c r="H26" s="9"/>
      <c r="J26"/>
      <c r="K26" s="108"/>
      <c r="L26" s="9"/>
      <c r="M26" s="294"/>
      <c r="N26" s="296"/>
      <c r="O26" s="108"/>
      <c r="P26" s="9"/>
      <c r="Q26" s="9"/>
      <c r="U26"/>
      <c r="V26"/>
    </row>
    <row r="27" spans="1:22" ht="45" x14ac:dyDescent="0.25">
      <c r="A27" s="419" t="s">
        <v>135</v>
      </c>
      <c r="B27" s="366" t="s">
        <v>147</v>
      </c>
      <c r="C27" s="310">
        <v>0</v>
      </c>
      <c r="D27" s="311">
        <f>'výpočet způsobilosti výdajů'!N13</f>
        <v>0</v>
      </c>
      <c r="E27" s="385">
        <f>'výpočet způsobilosti výdajů'!O13</f>
        <v>0</v>
      </c>
      <c r="F27" s="386">
        <f t="shared" si="4"/>
        <v>0</v>
      </c>
      <c r="G27"/>
      <c r="H27" s="9"/>
      <c r="J27"/>
      <c r="K27" s="108"/>
      <c r="L27" s="9"/>
      <c r="M27" s="294"/>
      <c r="N27" s="296"/>
      <c r="O27" s="108"/>
      <c r="P27" s="9"/>
      <c r="Q27" s="9"/>
      <c r="U27"/>
      <c r="V27"/>
    </row>
    <row r="28" spans="1:22" ht="45" x14ac:dyDescent="0.25">
      <c r="A28" s="420"/>
      <c r="B28" s="367" t="s">
        <v>146</v>
      </c>
      <c r="C28" s="312">
        <v>0</v>
      </c>
      <c r="D28" s="313">
        <f>'výpočet způsobilosti výdajů'!N14</f>
        <v>0</v>
      </c>
      <c r="E28" s="387">
        <f>'výpočet způsobilosti výdajů'!O14</f>
        <v>0</v>
      </c>
      <c r="F28" s="388">
        <f t="shared" si="4"/>
        <v>0</v>
      </c>
      <c r="G28"/>
      <c r="H28" s="9"/>
      <c r="J28"/>
      <c r="K28" s="108"/>
      <c r="L28" s="9"/>
      <c r="M28" s="294"/>
      <c r="N28" s="296"/>
      <c r="O28" s="108"/>
      <c r="P28" s="9"/>
      <c r="Q28" s="9"/>
      <c r="U28"/>
      <c r="V28"/>
    </row>
    <row r="29" spans="1:22" ht="30.6" customHeight="1" x14ac:dyDescent="0.25">
      <c r="A29" s="362" t="s">
        <v>136</v>
      </c>
      <c r="B29" s="363" t="s">
        <v>123</v>
      </c>
      <c r="C29" s="282">
        <v>0</v>
      </c>
      <c r="D29" s="304">
        <f>'výpočet způsobilosti výdajů'!N15</f>
        <v>0</v>
      </c>
      <c r="E29" s="381">
        <f>'výpočet způsobilosti výdajů'!O15</f>
        <v>0</v>
      </c>
      <c r="F29" s="382">
        <f t="shared" si="4"/>
        <v>0</v>
      </c>
      <c r="G29"/>
      <c r="H29" s="9"/>
      <c r="J29"/>
      <c r="K29" s="108"/>
      <c r="L29" s="9"/>
      <c r="M29" s="294"/>
      <c r="N29" s="296"/>
      <c r="O29" s="108"/>
      <c r="P29" s="9"/>
      <c r="Q29" s="9"/>
      <c r="U29"/>
      <c r="V29"/>
    </row>
    <row r="30" spans="1:22" ht="18" customHeight="1" x14ac:dyDescent="0.25">
      <c r="A30" s="362" t="s">
        <v>137</v>
      </c>
      <c r="B30" s="363" t="s">
        <v>124</v>
      </c>
      <c r="C30" s="282">
        <v>0</v>
      </c>
      <c r="D30" s="304">
        <f>'výpočet způsobilosti výdajů'!N16</f>
        <v>0</v>
      </c>
      <c r="E30" s="381">
        <f>'výpočet způsobilosti výdajů'!O16</f>
        <v>0</v>
      </c>
      <c r="F30" s="382">
        <f t="shared" si="4"/>
        <v>0</v>
      </c>
      <c r="G30"/>
      <c r="H30" s="9"/>
      <c r="J30"/>
      <c r="K30" s="108"/>
      <c r="L30" s="9"/>
      <c r="M30" s="298"/>
      <c r="N30" s="299"/>
      <c r="O30" s="108"/>
      <c r="P30" s="9"/>
      <c r="Q30" s="9"/>
      <c r="U30"/>
      <c r="V30"/>
    </row>
    <row r="31" spans="1:22" ht="16.899999999999999" customHeight="1" x14ac:dyDescent="0.25">
      <c r="A31" s="362" t="s">
        <v>138</v>
      </c>
      <c r="B31" s="363" t="s">
        <v>122</v>
      </c>
      <c r="C31" s="282">
        <v>0</v>
      </c>
      <c r="D31" s="304">
        <f>'výpočet způsobilosti výdajů'!N17</f>
        <v>0</v>
      </c>
      <c r="E31" s="381">
        <f>'výpočet způsobilosti výdajů'!O17</f>
        <v>0</v>
      </c>
      <c r="F31" s="382">
        <f t="shared" si="4"/>
        <v>0</v>
      </c>
      <c r="G31"/>
      <c r="H31" s="9"/>
      <c r="J31"/>
      <c r="K31" s="108"/>
      <c r="L31" s="9"/>
      <c r="M31" s="298"/>
      <c r="N31" s="299"/>
      <c r="O31" s="108"/>
      <c r="P31" s="9"/>
      <c r="Q31" s="9"/>
      <c r="U31"/>
      <c r="V31"/>
    </row>
    <row r="32" spans="1:22" x14ac:dyDescent="0.25">
      <c r="A32" s="362" t="s">
        <v>139</v>
      </c>
      <c r="B32" s="363" t="s">
        <v>125</v>
      </c>
      <c r="C32" s="282">
        <v>0</v>
      </c>
      <c r="D32" s="304">
        <f>'výpočet způsobilosti výdajů'!N18</f>
        <v>0</v>
      </c>
      <c r="E32" s="381">
        <f>'výpočet způsobilosti výdajů'!O18</f>
        <v>0</v>
      </c>
      <c r="F32" s="382">
        <f t="shared" si="4"/>
        <v>0</v>
      </c>
      <c r="G32"/>
      <c r="H32" s="9"/>
      <c r="J32"/>
      <c r="K32" s="108"/>
      <c r="L32" s="9"/>
      <c r="M32" s="294"/>
      <c r="N32" s="296"/>
      <c r="O32" s="108"/>
      <c r="P32" s="9"/>
      <c r="Q32" s="9"/>
      <c r="U32"/>
      <c r="V32"/>
    </row>
    <row r="33" spans="1:22" x14ac:dyDescent="0.25">
      <c r="A33" s="362" t="s">
        <v>140</v>
      </c>
      <c r="B33" s="363" t="s">
        <v>126</v>
      </c>
      <c r="C33" s="282">
        <v>0</v>
      </c>
      <c r="D33" s="304">
        <f>'výpočet způsobilosti výdajů'!N19</f>
        <v>0</v>
      </c>
      <c r="E33" s="381">
        <f>'výpočet způsobilosti výdajů'!O19</f>
        <v>0</v>
      </c>
      <c r="F33" s="382">
        <f t="shared" si="4"/>
        <v>0</v>
      </c>
      <c r="G33"/>
      <c r="H33" s="9"/>
      <c r="J33"/>
      <c r="K33" s="108"/>
      <c r="L33" s="9"/>
      <c r="M33" s="294"/>
      <c r="N33" s="296"/>
      <c r="O33" s="108"/>
      <c r="P33" s="9"/>
      <c r="Q33" s="9"/>
      <c r="U33"/>
      <c r="V33"/>
    </row>
    <row r="34" spans="1:22" ht="15.6" customHeight="1" x14ac:dyDescent="0.25">
      <c r="A34" s="364" t="s">
        <v>141</v>
      </c>
      <c r="B34" s="365" t="s">
        <v>127</v>
      </c>
      <c r="C34" s="283">
        <v>0</v>
      </c>
      <c r="D34" s="309">
        <f>'výpočet způsobilosti výdajů'!N20</f>
        <v>0</v>
      </c>
      <c r="E34" s="383">
        <f>'výpočet způsobilosti výdajů'!O20</f>
        <v>0</v>
      </c>
      <c r="F34" s="384">
        <f t="shared" si="4"/>
        <v>0</v>
      </c>
      <c r="G34"/>
      <c r="H34" s="9"/>
      <c r="J34"/>
      <c r="K34" s="108"/>
      <c r="L34" s="9"/>
      <c r="M34" s="294"/>
      <c r="N34" s="296"/>
      <c r="O34" s="108"/>
      <c r="P34" s="9"/>
      <c r="Q34" s="9"/>
      <c r="U34"/>
      <c r="V34"/>
    </row>
    <row r="35" spans="1:22" x14ac:dyDescent="0.25">
      <c r="A35" s="362" t="s">
        <v>142</v>
      </c>
      <c r="B35" s="363" t="s">
        <v>128</v>
      </c>
      <c r="C35" s="282">
        <v>0</v>
      </c>
      <c r="D35" s="304">
        <f>'výpočet způsobilosti výdajů'!N21</f>
        <v>0</v>
      </c>
      <c r="E35" s="381">
        <f>'výpočet způsobilosti výdajů'!O21</f>
        <v>0</v>
      </c>
      <c r="F35" s="382">
        <f t="shared" si="4"/>
        <v>0</v>
      </c>
      <c r="G35"/>
      <c r="H35" s="9"/>
      <c r="J35"/>
      <c r="K35" s="108"/>
      <c r="L35" s="9"/>
      <c r="M35" s="294"/>
      <c r="N35" s="296"/>
      <c r="O35" s="108"/>
      <c r="P35" s="9"/>
      <c r="Q35" s="9"/>
      <c r="U35"/>
      <c r="V35"/>
    </row>
    <row r="36" spans="1:22" x14ac:dyDescent="0.25">
      <c r="A36" s="362" t="s">
        <v>143</v>
      </c>
      <c r="B36" s="363" t="s">
        <v>129</v>
      </c>
      <c r="C36" s="282">
        <v>0</v>
      </c>
      <c r="D36" s="304">
        <f>'výpočet způsobilosti výdajů'!N22</f>
        <v>0</v>
      </c>
      <c r="E36" s="381">
        <f>'výpočet způsobilosti výdajů'!O22</f>
        <v>0</v>
      </c>
      <c r="F36" s="382">
        <f t="shared" si="4"/>
        <v>0</v>
      </c>
      <c r="G36"/>
      <c r="H36" s="9"/>
      <c r="J36"/>
      <c r="K36" s="108"/>
      <c r="L36" s="9"/>
      <c r="M36" s="294"/>
      <c r="N36" s="296"/>
      <c r="O36" s="108"/>
      <c r="P36" s="9"/>
      <c r="Q36" s="9"/>
      <c r="U36"/>
      <c r="V36"/>
    </row>
    <row r="37" spans="1:22" x14ac:dyDescent="0.25">
      <c r="A37" s="362" t="s">
        <v>144</v>
      </c>
      <c r="B37" s="363" t="s">
        <v>130</v>
      </c>
      <c r="C37" s="282">
        <v>0</v>
      </c>
      <c r="D37" s="304">
        <f>'výpočet způsobilosti výdajů'!N23</f>
        <v>0</v>
      </c>
      <c r="E37" s="381">
        <f>'výpočet způsobilosti výdajů'!O23</f>
        <v>0</v>
      </c>
      <c r="F37" s="382">
        <f t="shared" si="4"/>
        <v>0</v>
      </c>
      <c r="G37"/>
      <c r="H37" s="9"/>
      <c r="J37"/>
      <c r="K37" s="108"/>
      <c r="L37" s="9"/>
      <c r="M37" s="294"/>
      <c r="N37" s="296"/>
      <c r="O37" s="108"/>
      <c r="P37" s="9"/>
      <c r="Q37" s="9"/>
      <c r="U37"/>
      <c r="V37"/>
    </row>
    <row r="38" spans="1:22" ht="1.9" customHeight="1" x14ac:dyDescent="0.25">
      <c r="A38" s="368"/>
      <c r="B38" s="369"/>
      <c r="C38" s="286"/>
      <c r="D38" s="314"/>
      <c r="E38" s="389"/>
      <c r="F38" s="390"/>
      <c r="G38"/>
      <c r="H38" s="9"/>
      <c r="J38"/>
      <c r="K38" s="108"/>
      <c r="L38" s="9"/>
      <c r="M38" s="294"/>
      <c r="N38" s="296"/>
      <c r="O38" s="108"/>
      <c r="P38" s="9"/>
      <c r="Q38" s="9"/>
      <c r="U38"/>
      <c r="V38"/>
    </row>
    <row r="39" spans="1:22" ht="1.9" customHeight="1" thickBot="1" x14ac:dyDescent="0.3">
      <c r="A39" s="370"/>
      <c r="B39" s="371"/>
      <c r="C39" s="287"/>
      <c r="D39" s="316"/>
      <c r="E39" s="391"/>
      <c r="F39" s="392"/>
      <c r="G39"/>
      <c r="H39" s="9"/>
      <c r="J39"/>
      <c r="K39" s="108"/>
      <c r="L39" s="9"/>
      <c r="M39" s="294"/>
      <c r="N39" s="296"/>
      <c r="O39" s="108"/>
      <c r="P39" s="9"/>
      <c r="Q39" s="9"/>
      <c r="U39"/>
      <c r="V39"/>
    </row>
    <row r="40" spans="1:22" ht="15.75" thickBot="1" x14ac:dyDescent="0.3">
      <c r="A40" s="372" t="s">
        <v>172</v>
      </c>
      <c r="B40" s="373" t="s">
        <v>173</v>
      </c>
      <c r="C40" s="284">
        <v>0</v>
      </c>
      <c r="D40" s="306">
        <f>'výpočet způsobilosti výdajů'!N58</f>
        <v>0</v>
      </c>
      <c r="E40" s="393">
        <f>'výpočet způsobilosti výdajů'!O58</f>
        <v>0</v>
      </c>
      <c r="F40" s="394">
        <v>0</v>
      </c>
      <c r="G40"/>
      <c r="H40" s="9"/>
      <c r="J40"/>
      <c r="K40" s="108"/>
      <c r="L40" s="9"/>
      <c r="M40" s="294"/>
      <c r="N40" s="296"/>
      <c r="O40" s="108"/>
      <c r="P40" s="9"/>
      <c r="Q40" s="9"/>
      <c r="U40"/>
      <c r="V40"/>
    </row>
    <row r="41" spans="1:22" ht="1.1499999999999999" customHeight="1" x14ac:dyDescent="0.25">
      <c r="A41" s="374"/>
      <c r="B41" s="375"/>
      <c r="C41" s="216"/>
      <c r="D41" s="307"/>
      <c r="E41" s="395"/>
      <c r="F41" s="396"/>
      <c r="G41"/>
      <c r="H41" s="9"/>
      <c r="J41"/>
      <c r="K41" s="108"/>
      <c r="L41" s="9"/>
      <c r="M41" s="294"/>
      <c r="N41" s="296"/>
      <c r="O41" s="108"/>
      <c r="P41" s="9"/>
      <c r="Q41" s="9"/>
      <c r="U41"/>
      <c r="V41"/>
    </row>
    <row r="42" spans="1:22" ht="1.1499999999999999" customHeight="1" thickBot="1" x14ac:dyDescent="0.3">
      <c r="A42" s="376"/>
      <c r="B42" s="377"/>
      <c r="C42" s="205"/>
      <c r="D42" s="305"/>
      <c r="E42" s="397"/>
      <c r="F42" s="398"/>
      <c r="G42"/>
      <c r="H42" s="9"/>
      <c r="J42"/>
      <c r="K42" s="108"/>
      <c r="L42" s="9"/>
      <c r="M42" s="294"/>
      <c r="N42" s="296"/>
      <c r="O42" s="108"/>
      <c r="P42" s="9"/>
      <c r="Q42" s="9"/>
      <c r="U42"/>
      <c r="V42"/>
    </row>
    <row r="43" spans="1:22" ht="24.6" customHeight="1" x14ac:dyDescent="0.25">
      <c r="A43" s="360"/>
      <c r="B43" s="266" t="s">
        <v>96</v>
      </c>
      <c r="C43" s="353">
        <f>SUM(C44:C61)</f>
        <v>0</v>
      </c>
      <c r="D43" s="354"/>
      <c r="E43" s="399"/>
      <c r="F43" s="400"/>
      <c r="G43"/>
      <c r="H43" s="9"/>
      <c r="J43"/>
      <c r="K43" s="108"/>
      <c r="L43" s="9"/>
      <c r="M43" s="294"/>
      <c r="N43" s="296"/>
      <c r="O43" s="108"/>
      <c r="P43" s="9"/>
      <c r="Q43" s="9"/>
      <c r="U43"/>
      <c r="V43"/>
    </row>
    <row r="44" spans="1:22" ht="45" x14ac:dyDescent="0.25">
      <c r="A44" s="419" t="s">
        <v>135</v>
      </c>
      <c r="B44" s="366" t="s">
        <v>149</v>
      </c>
      <c r="C44" s="310">
        <v>0</v>
      </c>
      <c r="D44" s="311">
        <f>'výpočet způsobilosti výdajů'!N26</f>
        <v>0</v>
      </c>
      <c r="E44" s="385">
        <f>'výpočet způsobilosti výdajů'!O26</f>
        <v>0</v>
      </c>
      <c r="F44" s="386">
        <f>D44*0.2</f>
        <v>0</v>
      </c>
      <c r="G44"/>
      <c r="H44" s="9"/>
      <c r="J44"/>
      <c r="K44" s="108"/>
      <c r="L44" s="9"/>
      <c r="M44" s="294"/>
      <c r="N44" s="296"/>
      <c r="O44" s="108"/>
      <c r="P44" s="9"/>
      <c r="Q44" s="9"/>
      <c r="U44"/>
      <c r="V44"/>
    </row>
    <row r="45" spans="1:22" ht="45" x14ac:dyDescent="0.25">
      <c r="A45" s="420"/>
      <c r="B45" s="367" t="s">
        <v>148</v>
      </c>
      <c r="C45" s="312">
        <v>0</v>
      </c>
      <c r="D45" s="313">
        <f>'výpočet způsobilosti výdajů'!N27</f>
        <v>0</v>
      </c>
      <c r="E45" s="387">
        <f>'výpočet způsobilosti výdajů'!O27</f>
        <v>0</v>
      </c>
      <c r="F45" s="388">
        <f t="shared" ref="F45:F59" si="5">D45*0.2</f>
        <v>0</v>
      </c>
      <c r="G45"/>
      <c r="H45" s="9"/>
      <c r="J45"/>
      <c r="K45" s="108"/>
      <c r="L45" s="9"/>
      <c r="M45" s="294"/>
      <c r="N45" s="296"/>
      <c r="O45" s="108"/>
      <c r="P45" s="9"/>
      <c r="Q45" s="9"/>
      <c r="U45"/>
      <c r="V45"/>
    </row>
    <row r="46" spans="1:22" ht="58.15" customHeight="1" x14ac:dyDescent="0.25">
      <c r="A46" s="419" t="s">
        <v>135</v>
      </c>
      <c r="B46" s="366" t="s">
        <v>150</v>
      </c>
      <c r="C46" s="310">
        <v>0</v>
      </c>
      <c r="D46" s="311">
        <f>'výpočet způsobilosti výdajů'!N28</f>
        <v>0</v>
      </c>
      <c r="E46" s="385">
        <f>'výpočet způsobilosti výdajů'!O28</f>
        <v>0</v>
      </c>
      <c r="F46" s="386">
        <f t="shared" si="5"/>
        <v>0</v>
      </c>
      <c r="G46"/>
      <c r="H46" s="9"/>
      <c r="J46"/>
      <c r="K46" s="108"/>
      <c r="L46" s="9"/>
      <c r="M46" s="294"/>
      <c r="N46" s="296"/>
      <c r="O46" s="108"/>
      <c r="P46" s="9"/>
      <c r="Q46" s="9"/>
      <c r="U46"/>
      <c r="V46"/>
    </row>
    <row r="47" spans="1:22" ht="58.9" customHeight="1" x14ac:dyDescent="0.25">
      <c r="A47" s="420"/>
      <c r="B47" s="367" t="s">
        <v>151</v>
      </c>
      <c r="C47" s="312">
        <v>0</v>
      </c>
      <c r="D47" s="313">
        <f>'výpočet způsobilosti výdajů'!N29</f>
        <v>0</v>
      </c>
      <c r="E47" s="387">
        <f>'výpočet způsobilosti výdajů'!O29</f>
        <v>0</v>
      </c>
      <c r="F47" s="388">
        <f t="shared" si="5"/>
        <v>0</v>
      </c>
      <c r="G47"/>
      <c r="H47" s="9"/>
      <c r="J47"/>
      <c r="K47" s="108"/>
      <c r="L47" s="9"/>
      <c r="M47" s="294"/>
      <c r="N47" s="296"/>
      <c r="O47" s="108"/>
      <c r="P47" s="9"/>
      <c r="Q47" s="9"/>
      <c r="U47"/>
      <c r="V47"/>
    </row>
    <row r="48" spans="1:22" ht="45" x14ac:dyDescent="0.25">
      <c r="A48" s="419" t="s">
        <v>156</v>
      </c>
      <c r="B48" s="366" t="s">
        <v>152</v>
      </c>
      <c r="C48" s="310">
        <v>0</v>
      </c>
      <c r="D48" s="311">
        <f>'výpočet způsobilosti výdajů'!N30</f>
        <v>0</v>
      </c>
      <c r="E48" s="385">
        <f>'výpočet způsobilosti výdajů'!O30</f>
        <v>0</v>
      </c>
      <c r="F48" s="386">
        <f t="shared" si="5"/>
        <v>0</v>
      </c>
      <c r="G48"/>
      <c r="H48" s="9"/>
      <c r="J48"/>
      <c r="K48" s="108"/>
      <c r="L48" s="9"/>
      <c r="M48" s="294"/>
      <c r="N48" s="296"/>
      <c r="O48" s="108"/>
      <c r="P48" s="9"/>
      <c r="Q48" s="9"/>
      <c r="U48"/>
      <c r="V48"/>
    </row>
    <row r="49" spans="1:22" ht="45" x14ac:dyDescent="0.25">
      <c r="A49" s="420"/>
      <c r="B49" s="367" t="s">
        <v>153</v>
      </c>
      <c r="C49" s="312">
        <v>0</v>
      </c>
      <c r="D49" s="313">
        <f>'výpočet způsobilosti výdajů'!N31</f>
        <v>0</v>
      </c>
      <c r="E49" s="387">
        <f>'výpočet způsobilosti výdajů'!O31</f>
        <v>0</v>
      </c>
      <c r="F49" s="388">
        <f t="shared" si="5"/>
        <v>0</v>
      </c>
      <c r="G49"/>
      <c r="H49" s="9"/>
      <c r="J49"/>
      <c r="K49" s="108"/>
      <c r="L49" s="9"/>
      <c r="M49" s="294"/>
      <c r="N49" s="296"/>
      <c r="O49" s="108"/>
      <c r="P49" s="9"/>
      <c r="Q49" s="9"/>
      <c r="U49"/>
      <c r="V49"/>
    </row>
    <row r="50" spans="1:22" ht="31.9" customHeight="1" x14ac:dyDescent="0.25">
      <c r="A50" s="419" t="s">
        <v>145</v>
      </c>
      <c r="B50" s="366" t="s">
        <v>154</v>
      </c>
      <c r="C50" s="282">
        <v>0</v>
      </c>
      <c r="D50" s="304">
        <f>'výpočet způsobilosti výdajů'!N32</f>
        <v>0</v>
      </c>
      <c r="E50" s="381">
        <f>'výpočet způsobilosti výdajů'!O32</f>
        <v>0</v>
      </c>
      <c r="F50" s="382">
        <f t="shared" si="5"/>
        <v>0</v>
      </c>
      <c r="G50"/>
      <c r="H50" s="9"/>
      <c r="J50"/>
      <c r="K50" s="108"/>
      <c r="L50" s="9"/>
      <c r="M50" s="294"/>
      <c r="N50" s="296"/>
      <c r="O50" s="108"/>
      <c r="P50" s="9"/>
      <c r="Q50" s="9"/>
      <c r="U50"/>
      <c r="V50"/>
    </row>
    <row r="51" spans="1:22" ht="32.450000000000003" customHeight="1" x14ac:dyDescent="0.25">
      <c r="A51" s="420"/>
      <c r="B51" s="367" t="s">
        <v>155</v>
      </c>
      <c r="C51" s="282">
        <v>0</v>
      </c>
      <c r="D51" s="304">
        <f>'výpočet způsobilosti výdajů'!N33</f>
        <v>0</v>
      </c>
      <c r="E51" s="381">
        <f>'výpočet způsobilosti výdajů'!O33</f>
        <v>0</v>
      </c>
      <c r="F51" s="382">
        <f t="shared" si="5"/>
        <v>0</v>
      </c>
      <c r="G51"/>
      <c r="H51" s="9"/>
      <c r="J51"/>
      <c r="K51" s="108"/>
      <c r="L51" s="9"/>
      <c r="M51" s="294"/>
      <c r="N51" s="294"/>
      <c r="O51" s="108"/>
      <c r="P51" s="9"/>
      <c r="Q51" s="9"/>
      <c r="U51"/>
      <c r="V51"/>
    </row>
    <row r="52" spans="1:22" x14ac:dyDescent="0.25">
      <c r="A52" s="419" t="s">
        <v>158</v>
      </c>
      <c r="B52" s="366" t="s">
        <v>157</v>
      </c>
      <c r="C52" s="310">
        <v>0</v>
      </c>
      <c r="D52" s="311">
        <f>'výpočet způsobilosti výdajů'!N34</f>
        <v>0</v>
      </c>
      <c r="E52" s="385">
        <f>'výpočet způsobilosti výdajů'!O34</f>
        <v>0</v>
      </c>
      <c r="F52" s="386">
        <f t="shared" si="5"/>
        <v>0</v>
      </c>
      <c r="G52"/>
      <c r="H52" s="9"/>
      <c r="J52"/>
      <c r="K52" s="108"/>
      <c r="L52" s="9"/>
      <c r="M52" s="294"/>
      <c r="N52" s="294"/>
      <c r="O52" s="108"/>
      <c r="P52" s="9"/>
      <c r="Q52" s="9"/>
      <c r="U52"/>
      <c r="V52"/>
    </row>
    <row r="53" spans="1:22" hidden="1" x14ac:dyDescent="0.25">
      <c r="A53" s="420"/>
      <c r="B53" s="367" t="s">
        <v>165</v>
      </c>
      <c r="C53" s="312">
        <v>0</v>
      </c>
      <c r="D53" s="313">
        <f>'výpočet způsobilosti výdajů'!N35</f>
        <v>0</v>
      </c>
      <c r="E53" s="387">
        <f>'výpočet způsobilosti výdajů'!O35</f>
        <v>0</v>
      </c>
      <c r="F53" s="388">
        <f t="shared" si="5"/>
        <v>0</v>
      </c>
      <c r="G53"/>
      <c r="H53" s="9"/>
      <c r="J53"/>
      <c r="K53" s="108"/>
      <c r="L53" s="9"/>
      <c r="M53" s="294"/>
      <c r="N53" s="294"/>
      <c r="O53" s="108"/>
      <c r="P53" s="9"/>
      <c r="Q53" s="9"/>
      <c r="U53"/>
      <c r="V53"/>
    </row>
    <row r="54" spans="1:22" x14ac:dyDescent="0.25">
      <c r="A54" s="419" t="s">
        <v>160</v>
      </c>
      <c r="B54" s="366" t="s">
        <v>159</v>
      </c>
      <c r="C54" s="282">
        <v>0</v>
      </c>
      <c r="D54" s="304">
        <f>'výpočet způsobilosti výdajů'!N36</f>
        <v>0</v>
      </c>
      <c r="E54" s="381">
        <f>'výpočet způsobilosti výdajů'!O36</f>
        <v>0</v>
      </c>
      <c r="F54" s="382">
        <f t="shared" si="5"/>
        <v>0</v>
      </c>
      <c r="G54"/>
      <c r="H54" s="9"/>
      <c r="J54"/>
      <c r="K54" s="108"/>
      <c r="L54" s="9"/>
      <c r="M54" s="294"/>
      <c r="N54" s="294"/>
      <c r="O54" s="108"/>
      <c r="P54" s="9"/>
      <c r="Q54" s="9"/>
      <c r="U54"/>
      <c r="V54"/>
    </row>
    <row r="55" spans="1:22" hidden="1" x14ac:dyDescent="0.25">
      <c r="A55" s="420"/>
      <c r="B55" s="367" t="s">
        <v>166</v>
      </c>
      <c r="C55" s="282">
        <v>0</v>
      </c>
      <c r="D55" s="304">
        <f>'výpočet způsobilosti výdajů'!N37</f>
        <v>0</v>
      </c>
      <c r="E55" s="381">
        <f>'výpočet způsobilosti výdajů'!O37</f>
        <v>0</v>
      </c>
      <c r="F55" s="382">
        <f t="shared" si="5"/>
        <v>0</v>
      </c>
      <c r="G55"/>
      <c r="H55" s="9"/>
      <c r="J55"/>
      <c r="K55" s="108"/>
      <c r="L55" s="9"/>
      <c r="M55" s="294"/>
      <c r="N55" s="294"/>
      <c r="O55" s="108"/>
      <c r="P55" s="9"/>
      <c r="Q55" s="9"/>
      <c r="U55"/>
      <c r="V55"/>
    </row>
    <row r="56" spans="1:22" ht="16.899999999999999" customHeight="1" x14ac:dyDescent="0.25">
      <c r="A56" s="362" t="s">
        <v>167</v>
      </c>
      <c r="B56" s="363" t="s">
        <v>161</v>
      </c>
      <c r="C56" s="282">
        <v>0</v>
      </c>
      <c r="D56" s="304">
        <f>'výpočet způsobilosti výdajů'!N38</f>
        <v>0</v>
      </c>
      <c r="E56" s="381">
        <f>'výpočet způsobilosti výdajů'!O38</f>
        <v>0</v>
      </c>
      <c r="F56" s="382">
        <f t="shared" si="5"/>
        <v>0</v>
      </c>
      <c r="G56"/>
      <c r="H56" s="9"/>
      <c r="J56"/>
      <c r="K56" s="108"/>
      <c r="L56" s="9"/>
      <c r="M56" s="294"/>
      <c r="N56" s="294"/>
      <c r="O56" s="108"/>
      <c r="P56" s="9"/>
      <c r="Q56" s="9"/>
      <c r="U56"/>
      <c r="V56"/>
    </row>
    <row r="57" spans="1:22" ht="16.899999999999999" customHeight="1" x14ac:dyDescent="0.25">
      <c r="A57" s="362" t="s">
        <v>168</v>
      </c>
      <c r="B57" s="363" t="s">
        <v>162</v>
      </c>
      <c r="C57" s="282">
        <v>0</v>
      </c>
      <c r="D57" s="304">
        <f>'výpočet způsobilosti výdajů'!N39</f>
        <v>0</v>
      </c>
      <c r="E57" s="381">
        <f>'výpočet způsobilosti výdajů'!O39</f>
        <v>0</v>
      </c>
      <c r="F57" s="382">
        <f t="shared" si="5"/>
        <v>0</v>
      </c>
      <c r="G57"/>
      <c r="H57" s="9"/>
      <c r="J57"/>
      <c r="K57" s="108"/>
      <c r="L57" s="9"/>
      <c r="M57" s="294"/>
      <c r="N57" s="294"/>
      <c r="O57" s="108"/>
      <c r="P57" s="9"/>
      <c r="Q57" s="9"/>
      <c r="U57"/>
      <c r="V57"/>
    </row>
    <row r="58" spans="1:22" ht="16.899999999999999" customHeight="1" x14ac:dyDescent="0.25">
      <c r="A58" s="362" t="s">
        <v>169</v>
      </c>
      <c r="B58" s="363" t="s">
        <v>163</v>
      </c>
      <c r="C58" s="282">
        <v>0</v>
      </c>
      <c r="D58" s="304">
        <f>'výpočet způsobilosti výdajů'!N40</f>
        <v>0</v>
      </c>
      <c r="E58" s="381">
        <f>'výpočet způsobilosti výdajů'!O40</f>
        <v>0</v>
      </c>
      <c r="F58" s="382">
        <f t="shared" si="5"/>
        <v>0</v>
      </c>
      <c r="G58"/>
      <c r="H58" s="9"/>
      <c r="J58"/>
      <c r="K58" s="108"/>
      <c r="L58" s="9"/>
      <c r="M58" s="294"/>
      <c r="N58" s="294"/>
      <c r="O58" s="108"/>
      <c r="P58" s="9"/>
      <c r="Q58" s="9"/>
      <c r="U58"/>
      <c r="V58"/>
    </row>
    <row r="59" spans="1:22" ht="16.899999999999999" customHeight="1" thickBot="1" x14ac:dyDescent="0.3">
      <c r="A59" s="362" t="s">
        <v>170</v>
      </c>
      <c r="B59" s="363" t="s">
        <v>164</v>
      </c>
      <c r="C59" s="282">
        <v>0</v>
      </c>
      <c r="D59" s="304">
        <f>'výpočet způsobilosti výdajů'!N41</f>
        <v>0</v>
      </c>
      <c r="E59" s="381">
        <f>'výpočet způsobilosti výdajů'!O41</f>
        <v>0</v>
      </c>
      <c r="F59" s="382">
        <f t="shared" si="5"/>
        <v>0</v>
      </c>
      <c r="G59"/>
      <c r="H59" s="9"/>
      <c r="J59"/>
      <c r="K59" s="108"/>
      <c r="L59" s="9"/>
      <c r="M59" s="294"/>
      <c r="N59" s="294"/>
      <c r="O59" s="108"/>
      <c r="P59" s="9"/>
      <c r="Q59" s="9"/>
      <c r="U59"/>
      <c r="V59"/>
    </row>
    <row r="60" spans="1:22" s="340" customFormat="1" ht="0.6" customHeight="1" thickBot="1" x14ac:dyDescent="0.3">
      <c r="A60" s="344"/>
      <c r="B60" s="339"/>
      <c r="C60" s="286"/>
      <c r="D60" s="314"/>
      <c r="E60" s="315"/>
      <c r="F60" s="315"/>
      <c r="H60" s="227"/>
      <c r="K60" s="341"/>
      <c r="L60" s="227"/>
      <c r="M60" s="294"/>
      <c r="N60" s="294"/>
      <c r="O60" s="341"/>
      <c r="P60" s="227"/>
      <c r="Q60" s="227"/>
      <c r="R60" s="227"/>
      <c r="S60" s="227"/>
      <c r="T60" s="227"/>
    </row>
    <row r="61" spans="1:22" s="340" customFormat="1" ht="0.6" customHeight="1" thickBot="1" x14ac:dyDescent="0.3">
      <c r="A61" s="348"/>
      <c r="B61" s="342"/>
      <c r="C61" s="343"/>
      <c r="D61" s="344"/>
      <c r="E61" s="345"/>
      <c r="F61" s="345"/>
      <c r="H61" s="227"/>
      <c r="K61" s="341"/>
      <c r="L61" s="227"/>
      <c r="M61" s="294"/>
      <c r="N61" s="294"/>
      <c r="O61" s="341"/>
      <c r="P61" s="227"/>
      <c r="Q61" s="227"/>
      <c r="R61" s="227"/>
      <c r="S61" s="227"/>
      <c r="T61" s="227"/>
    </row>
    <row r="62" spans="1:22" s="340" customFormat="1" ht="0.6" customHeight="1" x14ac:dyDescent="0.25">
      <c r="A62" s="351"/>
      <c r="B62" s="346"/>
      <c r="C62" s="347"/>
      <c r="D62" s="348"/>
      <c r="E62" s="349"/>
      <c r="F62" s="349"/>
      <c r="H62" s="227"/>
      <c r="K62" s="341"/>
      <c r="L62" s="227"/>
      <c r="M62" s="294"/>
      <c r="N62" s="294"/>
      <c r="O62" s="341"/>
      <c r="P62" s="227"/>
      <c r="Q62" s="227"/>
      <c r="R62" s="227"/>
      <c r="S62" s="227"/>
      <c r="T62" s="227"/>
    </row>
    <row r="63" spans="1:22" s="340" customFormat="1" ht="0.6" customHeight="1" thickBot="1" x14ac:dyDescent="0.3">
      <c r="A63"/>
      <c r="B63" s="350"/>
      <c r="C63" s="286"/>
      <c r="D63" s="351"/>
      <c r="E63" s="352"/>
      <c r="F63" s="352"/>
      <c r="H63" s="227"/>
      <c r="K63" s="341"/>
      <c r="L63" s="227"/>
      <c r="M63" s="294"/>
      <c r="N63" s="294"/>
      <c r="O63" s="341"/>
      <c r="P63" s="227"/>
      <c r="Q63" s="227"/>
      <c r="R63" s="227"/>
      <c r="S63" s="227"/>
      <c r="T63" s="227"/>
    </row>
    <row r="64" spans="1:22" s="8" customFormat="1" ht="21" customHeight="1" x14ac:dyDescent="0.25">
      <c r="A64" s="361"/>
      <c r="B64" s="266" t="s">
        <v>102</v>
      </c>
      <c r="C64" s="285">
        <f>'nezpůsobilé výdaje'!B30</f>
        <v>0</v>
      </c>
      <c r="D64"/>
      <c r="E64"/>
      <c r="F64"/>
      <c r="H64" s="140"/>
      <c r="K64" s="245"/>
      <c r="L64" s="140"/>
      <c r="M64" s="295"/>
      <c r="N64" s="295"/>
      <c r="O64" s="245"/>
      <c r="P64" s="140"/>
      <c r="Q64" s="140"/>
      <c r="R64" s="140"/>
      <c r="S64" s="140"/>
      <c r="T64" s="140"/>
    </row>
    <row r="65" spans="1:22" x14ac:dyDescent="0.25">
      <c r="A65" s="361"/>
      <c r="B65" s="256" t="s">
        <v>103</v>
      </c>
      <c r="C65" s="6"/>
      <c r="D65" s="260"/>
      <c r="E65"/>
      <c r="G65"/>
      <c r="H65"/>
      <c r="I65" s="108"/>
      <c r="K65" s="294"/>
      <c r="L65" s="294"/>
      <c r="O65" s="9"/>
      <c r="P65" s="9"/>
      <c r="Q65" s="9"/>
      <c r="S65"/>
      <c r="T65"/>
      <c r="U65"/>
      <c r="V65"/>
    </row>
    <row r="66" spans="1:22" ht="3.6" customHeight="1" thickBot="1" x14ac:dyDescent="0.3">
      <c r="A66" s="361"/>
      <c r="B66" s="182"/>
      <c r="C66" s="183"/>
      <c r="D66" s="9"/>
      <c r="E66" s="9"/>
      <c r="F66" s="227"/>
      <c r="G66"/>
      <c r="H66" s="9"/>
      <c r="J66"/>
      <c r="K66" s="108"/>
      <c r="L66" s="9"/>
      <c r="M66" s="294"/>
      <c r="N66" s="294"/>
      <c r="O66" s="108"/>
      <c r="P66" s="9"/>
      <c r="Q66" s="9"/>
      <c r="U66"/>
      <c r="V66"/>
    </row>
    <row r="67" spans="1:22" x14ac:dyDescent="0.25">
      <c r="A67" s="361"/>
      <c r="C67" s="2"/>
      <c r="D67" s="9"/>
      <c r="E67" s="9"/>
      <c r="F67" s="227"/>
      <c r="G67"/>
      <c r="H67" s="9"/>
      <c r="J67"/>
      <c r="K67" s="108"/>
      <c r="L67" s="9"/>
      <c r="M67" s="294"/>
      <c r="N67" s="294"/>
      <c r="O67" s="108"/>
      <c r="P67" s="9"/>
      <c r="Q67" s="9"/>
      <c r="U67"/>
      <c r="V67"/>
    </row>
    <row r="68" spans="1:22" x14ac:dyDescent="0.25">
      <c r="A68" s="361"/>
      <c r="C68" s="2"/>
      <c r="D68" s="119"/>
      <c r="E68" s="119"/>
    </row>
    <row r="69" spans="1:22" x14ac:dyDescent="0.25">
      <c r="A69" s="361"/>
      <c r="C69" s="2"/>
      <c r="D69" s="119"/>
      <c r="E69" s="119"/>
    </row>
    <row r="70" spans="1:22" x14ac:dyDescent="0.25">
      <c r="A70" s="361"/>
      <c r="C70" s="2"/>
      <c r="D70" s="119"/>
      <c r="E70" s="119"/>
    </row>
    <row r="71" spans="1:22" x14ac:dyDescent="0.25">
      <c r="A71" s="361"/>
      <c r="C71" s="2"/>
      <c r="D71" s="119"/>
      <c r="E71" s="119"/>
    </row>
    <row r="72" spans="1:22" x14ac:dyDescent="0.25">
      <c r="A72" s="361"/>
      <c r="C72" s="2"/>
      <c r="D72" s="119"/>
      <c r="E72" s="119"/>
    </row>
    <row r="73" spans="1:22" x14ac:dyDescent="0.25">
      <c r="A73" s="361"/>
      <c r="C73" s="2"/>
      <c r="D73" s="119"/>
      <c r="E73" s="119"/>
    </row>
    <row r="74" spans="1:22" x14ac:dyDescent="0.25">
      <c r="A74" s="361"/>
      <c r="C74" s="2"/>
      <c r="D74" s="119"/>
      <c r="E74" s="119"/>
    </row>
    <row r="75" spans="1:22" x14ac:dyDescent="0.25">
      <c r="A75" s="361"/>
      <c r="C75" s="2"/>
      <c r="D75" s="119"/>
      <c r="E75" s="119"/>
    </row>
    <row r="76" spans="1:22" x14ac:dyDescent="0.25">
      <c r="A76" s="361"/>
      <c r="C76" s="2"/>
      <c r="D76" s="119"/>
      <c r="E76" s="119"/>
    </row>
    <row r="77" spans="1:22" x14ac:dyDescent="0.25">
      <c r="A77" s="361"/>
      <c r="C77" s="2"/>
      <c r="D77" s="119"/>
      <c r="E77" s="119"/>
    </row>
    <row r="78" spans="1:22" x14ac:dyDescent="0.25">
      <c r="A78" s="361"/>
      <c r="C78" s="2"/>
      <c r="D78" s="119"/>
      <c r="E78" s="119"/>
    </row>
    <row r="79" spans="1:22" x14ac:dyDescent="0.25">
      <c r="A79" s="361"/>
      <c r="C79" s="2"/>
      <c r="D79" s="119"/>
      <c r="E79" s="119"/>
    </row>
    <row r="80" spans="1:22" x14ac:dyDescent="0.25">
      <c r="A80" s="361"/>
      <c r="C80" s="2"/>
      <c r="D80" s="119"/>
      <c r="E80" s="119"/>
    </row>
    <row r="81" spans="1:5" x14ac:dyDescent="0.25">
      <c r="A81" s="361"/>
      <c r="C81" s="2"/>
      <c r="D81" s="119"/>
      <c r="E81" s="119"/>
    </row>
    <row r="82" spans="1:5" x14ac:dyDescent="0.25">
      <c r="A82" s="361"/>
      <c r="C82" s="2"/>
      <c r="D82" s="119"/>
      <c r="E82" s="119"/>
    </row>
    <row r="83" spans="1:5" x14ac:dyDescent="0.25">
      <c r="A83" s="361"/>
      <c r="C83" s="2"/>
    </row>
    <row r="84" spans="1:5" x14ac:dyDescent="0.25">
      <c r="A84" s="361"/>
      <c r="C84" s="2"/>
    </row>
    <row r="85" spans="1:5" x14ac:dyDescent="0.25">
      <c r="A85" s="361"/>
      <c r="C85" s="2"/>
    </row>
    <row r="86" spans="1:5" x14ac:dyDescent="0.25">
      <c r="A86" s="361"/>
      <c r="C86" s="2"/>
    </row>
    <row r="87" spans="1:5" x14ac:dyDescent="0.25">
      <c r="A87" s="361"/>
      <c r="C87" s="2"/>
    </row>
    <row r="88" spans="1:5" x14ac:dyDescent="0.25">
      <c r="A88" s="361"/>
      <c r="C88" s="2"/>
    </row>
    <row r="89" spans="1:5" x14ac:dyDescent="0.25">
      <c r="A89" s="361"/>
      <c r="C89" s="2"/>
    </row>
    <row r="90" spans="1:5" x14ac:dyDescent="0.25">
      <c r="A90" s="361"/>
      <c r="C90" s="2"/>
    </row>
    <row r="91" spans="1:5" x14ac:dyDescent="0.25">
      <c r="A91" s="361"/>
      <c r="C91" s="2"/>
    </row>
    <row r="92" spans="1:5" x14ac:dyDescent="0.25">
      <c r="A92" s="361"/>
      <c r="C92" s="2"/>
    </row>
    <row r="93" spans="1:5" x14ac:dyDescent="0.25">
      <c r="A93" s="361"/>
      <c r="C93" s="2"/>
    </row>
    <row r="94" spans="1:5" x14ac:dyDescent="0.25">
      <c r="A94" s="361"/>
      <c r="C94" s="2"/>
    </row>
    <row r="95" spans="1:5" x14ac:dyDescent="0.25">
      <c r="A95" s="361"/>
      <c r="C95" s="2"/>
    </row>
    <row r="96" spans="1:5" x14ac:dyDescent="0.25">
      <c r="A96" s="361"/>
      <c r="C96" s="2"/>
    </row>
    <row r="97" spans="1:3" x14ac:dyDescent="0.25">
      <c r="A97" s="361"/>
      <c r="C97" s="2"/>
    </row>
    <row r="98" spans="1:3" x14ac:dyDescent="0.25">
      <c r="A98" s="361"/>
      <c r="C98" s="2"/>
    </row>
    <row r="99" spans="1:3" x14ac:dyDescent="0.25">
      <c r="A99" s="361"/>
      <c r="C99" s="2"/>
    </row>
    <row r="100" spans="1:3" x14ac:dyDescent="0.25">
      <c r="A100" s="361"/>
      <c r="C100" s="2"/>
    </row>
    <row r="101" spans="1:3" x14ac:dyDescent="0.25">
      <c r="A101" s="361"/>
      <c r="C101" s="2"/>
    </row>
    <row r="102" spans="1:3" x14ac:dyDescent="0.25">
      <c r="A102" s="361"/>
      <c r="C102" s="2"/>
    </row>
    <row r="103" spans="1:3" x14ac:dyDescent="0.25">
      <c r="A103" s="361"/>
      <c r="C103" s="2"/>
    </row>
    <row r="104" spans="1:3" x14ac:dyDescent="0.25">
      <c r="A104" s="361"/>
      <c r="C104" s="2"/>
    </row>
    <row r="105" spans="1:3" x14ac:dyDescent="0.25">
      <c r="A105" s="361"/>
      <c r="C105" s="2"/>
    </row>
    <row r="106" spans="1:3" x14ac:dyDescent="0.25">
      <c r="A106" s="361"/>
      <c r="C106" s="2"/>
    </row>
    <row r="107" spans="1:3" x14ac:dyDescent="0.25">
      <c r="A107" s="361"/>
      <c r="C107" s="2"/>
    </row>
    <row r="108" spans="1:3" x14ac:dyDescent="0.25">
      <c r="A108" s="361"/>
      <c r="C108" s="2"/>
    </row>
    <row r="109" spans="1:3" x14ac:dyDescent="0.25">
      <c r="C109" s="2"/>
    </row>
    <row r="110" spans="1:3" x14ac:dyDescent="0.25">
      <c r="C110" s="2"/>
    </row>
    <row r="111" spans="1:3" x14ac:dyDescent="0.25">
      <c r="C111" s="2"/>
    </row>
    <row r="112" spans="1:3" x14ac:dyDescent="0.25">
      <c r="C112" s="2"/>
    </row>
    <row r="113" spans="3:3" x14ac:dyDescent="0.25">
      <c r="C113" s="2"/>
    </row>
    <row r="114" spans="3:3" x14ac:dyDescent="0.25">
      <c r="C114" s="2"/>
    </row>
    <row r="115" spans="3:3" x14ac:dyDescent="0.25">
      <c r="C115" s="2"/>
    </row>
    <row r="116" spans="3:3" x14ac:dyDescent="0.25">
      <c r="C116" s="2"/>
    </row>
    <row r="117" spans="3:3" x14ac:dyDescent="0.25">
      <c r="C117" s="2"/>
    </row>
    <row r="118" spans="3:3" x14ac:dyDescent="0.25">
      <c r="C118" s="2"/>
    </row>
    <row r="119" spans="3:3" x14ac:dyDescent="0.25">
      <c r="C119" s="2"/>
    </row>
    <row r="120" spans="3:3" x14ac:dyDescent="0.25">
      <c r="C120" s="2"/>
    </row>
    <row r="121" spans="3:3" x14ac:dyDescent="0.25">
      <c r="C121" s="2"/>
    </row>
    <row r="122" spans="3:3" x14ac:dyDescent="0.25">
      <c r="C122" s="2"/>
    </row>
    <row r="123" spans="3:3" x14ac:dyDescent="0.25">
      <c r="C123" s="2"/>
    </row>
    <row r="124" spans="3:3" x14ac:dyDescent="0.25">
      <c r="C124" s="2"/>
    </row>
    <row r="125" spans="3:3" x14ac:dyDescent="0.25">
      <c r="C125" s="2"/>
    </row>
    <row r="126" spans="3:3" x14ac:dyDescent="0.25">
      <c r="C126" s="2"/>
    </row>
    <row r="127" spans="3:3" x14ac:dyDescent="0.25">
      <c r="C127" s="2"/>
    </row>
    <row r="128" spans="3:3" x14ac:dyDescent="0.25">
      <c r="C128" s="2"/>
    </row>
    <row r="129" spans="3:3" x14ac:dyDescent="0.25">
      <c r="C129" s="2"/>
    </row>
    <row r="130" spans="3:3" x14ac:dyDescent="0.25">
      <c r="C130" s="2"/>
    </row>
    <row r="131" spans="3:3" x14ac:dyDescent="0.25">
      <c r="C131" s="2"/>
    </row>
    <row r="132" spans="3:3" x14ac:dyDescent="0.25">
      <c r="C132" s="2"/>
    </row>
    <row r="133" spans="3:3" x14ac:dyDescent="0.25">
      <c r="C133" s="2"/>
    </row>
    <row r="134" spans="3:3" x14ac:dyDescent="0.25">
      <c r="C134" s="2"/>
    </row>
    <row r="135" spans="3:3" x14ac:dyDescent="0.25">
      <c r="C135" s="2"/>
    </row>
    <row r="136" spans="3:3" x14ac:dyDescent="0.25">
      <c r="C136" s="2"/>
    </row>
    <row r="137" spans="3:3" x14ac:dyDescent="0.25">
      <c r="C137" s="2"/>
    </row>
    <row r="138" spans="3:3" x14ac:dyDescent="0.25">
      <c r="C138" s="2"/>
    </row>
    <row r="139" spans="3:3" x14ac:dyDescent="0.25">
      <c r="C139" s="2"/>
    </row>
    <row r="140" spans="3:3" x14ac:dyDescent="0.25">
      <c r="C140" s="2"/>
    </row>
    <row r="141" spans="3:3" x14ac:dyDescent="0.25">
      <c r="C141" s="2"/>
    </row>
    <row r="142" spans="3:3" x14ac:dyDescent="0.25">
      <c r="C142" s="2"/>
    </row>
    <row r="143" spans="3:3" x14ac:dyDescent="0.25">
      <c r="C143" s="2"/>
    </row>
    <row r="144" spans="3:3" x14ac:dyDescent="0.25">
      <c r="C144" s="2"/>
    </row>
    <row r="145" spans="3:3" x14ac:dyDescent="0.25">
      <c r="C145" s="2"/>
    </row>
    <row r="146" spans="3:3" x14ac:dyDescent="0.25">
      <c r="C146" s="2"/>
    </row>
    <row r="147" spans="3:3" x14ac:dyDescent="0.25">
      <c r="C147" s="2"/>
    </row>
    <row r="148" spans="3:3" x14ac:dyDescent="0.25">
      <c r="C148" s="2"/>
    </row>
    <row r="149" spans="3:3" x14ac:dyDescent="0.25">
      <c r="C149" s="2"/>
    </row>
    <row r="150" spans="3:3" x14ac:dyDescent="0.25">
      <c r="C150" s="2"/>
    </row>
    <row r="151" spans="3:3" x14ac:dyDescent="0.25">
      <c r="C151" s="2"/>
    </row>
    <row r="152" spans="3:3" x14ac:dyDescent="0.25">
      <c r="C152" s="2"/>
    </row>
    <row r="153" spans="3:3" x14ac:dyDescent="0.25">
      <c r="C153" s="2"/>
    </row>
    <row r="154" spans="3:3" x14ac:dyDescent="0.25">
      <c r="C154" s="2"/>
    </row>
    <row r="155" spans="3:3" x14ac:dyDescent="0.25">
      <c r="C155" s="2"/>
    </row>
    <row r="156" spans="3:3" x14ac:dyDescent="0.25">
      <c r="C156" s="2"/>
    </row>
    <row r="157" spans="3:3" x14ac:dyDescent="0.25">
      <c r="C157" s="2"/>
    </row>
    <row r="158" spans="3:3" x14ac:dyDescent="0.25">
      <c r="C158" s="2"/>
    </row>
    <row r="159" spans="3:3" x14ac:dyDescent="0.25">
      <c r="C159" s="2"/>
    </row>
    <row r="160" spans="3:3" x14ac:dyDescent="0.25">
      <c r="C160" s="2"/>
    </row>
    <row r="161" spans="3:3" x14ac:dyDescent="0.25">
      <c r="C161" s="2"/>
    </row>
    <row r="162" spans="3:3" x14ac:dyDescent="0.25">
      <c r="C162" s="2"/>
    </row>
    <row r="163" spans="3:3" x14ac:dyDescent="0.25">
      <c r="C163" s="2"/>
    </row>
    <row r="164" spans="3:3" x14ac:dyDescent="0.25">
      <c r="C164" s="2"/>
    </row>
    <row r="165" spans="3:3" x14ac:dyDescent="0.25">
      <c r="C165" s="2"/>
    </row>
    <row r="166" spans="3:3" x14ac:dyDescent="0.25">
      <c r="C166" s="2"/>
    </row>
    <row r="167" spans="3:3" x14ac:dyDescent="0.25">
      <c r="C167" s="2"/>
    </row>
    <row r="168" spans="3:3" x14ac:dyDescent="0.25">
      <c r="C168" s="2"/>
    </row>
    <row r="169" spans="3:3" x14ac:dyDescent="0.25">
      <c r="C169" s="2"/>
    </row>
    <row r="170" spans="3:3" x14ac:dyDescent="0.25">
      <c r="C170" s="2"/>
    </row>
    <row r="171" spans="3:3" x14ac:dyDescent="0.25">
      <c r="C171" s="2"/>
    </row>
    <row r="172" spans="3:3" x14ac:dyDescent="0.25">
      <c r="C172" s="2"/>
    </row>
    <row r="173" spans="3:3" x14ac:dyDescent="0.25">
      <c r="C173" s="2"/>
    </row>
    <row r="174" spans="3:3" x14ac:dyDescent="0.25">
      <c r="C174" s="2"/>
    </row>
    <row r="175" spans="3:3" x14ac:dyDescent="0.25">
      <c r="C175" s="2"/>
    </row>
    <row r="176" spans="3:3" x14ac:dyDescent="0.25">
      <c r="C176" s="2"/>
    </row>
    <row r="177" spans="3:3" x14ac:dyDescent="0.25">
      <c r="C177" s="2"/>
    </row>
    <row r="178" spans="3:3" x14ac:dyDescent="0.25">
      <c r="C178" s="2"/>
    </row>
    <row r="179" spans="3:3" x14ac:dyDescent="0.25">
      <c r="C179" s="2"/>
    </row>
    <row r="180" spans="3:3" x14ac:dyDescent="0.25">
      <c r="C180" s="2"/>
    </row>
    <row r="181" spans="3:3" x14ac:dyDescent="0.25">
      <c r="C181" s="2"/>
    </row>
    <row r="182" spans="3:3" x14ac:dyDescent="0.25">
      <c r="C182" s="2"/>
    </row>
    <row r="183" spans="3:3" x14ac:dyDescent="0.25">
      <c r="C183" s="2"/>
    </row>
    <row r="184" spans="3:3" x14ac:dyDescent="0.25">
      <c r="C184" s="2"/>
    </row>
    <row r="185" spans="3:3" x14ac:dyDescent="0.25">
      <c r="C185" s="2"/>
    </row>
    <row r="186" spans="3:3" x14ac:dyDescent="0.25">
      <c r="C186" s="2"/>
    </row>
    <row r="187" spans="3:3" x14ac:dyDescent="0.25">
      <c r="C187" s="2"/>
    </row>
    <row r="188" spans="3:3" x14ac:dyDescent="0.25">
      <c r="C188" s="2"/>
    </row>
    <row r="189" spans="3:3" x14ac:dyDescent="0.25">
      <c r="C189" s="2"/>
    </row>
    <row r="190" spans="3:3" x14ac:dyDescent="0.25">
      <c r="C190" s="2"/>
    </row>
    <row r="191" spans="3:3" x14ac:dyDescent="0.25">
      <c r="C191" s="2"/>
    </row>
    <row r="192" spans="3:3" x14ac:dyDescent="0.25">
      <c r="C192" s="2"/>
    </row>
    <row r="193" spans="3:3" x14ac:dyDescent="0.25">
      <c r="C193" s="2"/>
    </row>
    <row r="194" spans="3:3" x14ac:dyDescent="0.25">
      <c r="C194" s="2"/>
    </row>
    <row r="195" spans="3:3" x14ac:dyDescent="0.25">
      <c r="C195" s="2"/>
    </row>
    <row r="196" spans="3:3" x14ac:dyDescent="0.25">
      <c r="C196" s="2"/>
    </row>
    <row r="197" spans="3:3" x14ac:dyDescent="0.25">
      <c r="C197" s="2"/>
    </row>
    <row r="198" spans="3:3" x14ac:dyDescent="0.25">
      <c r="C198" s="2"/>
    </row>
    <row r="199" spans="3:3" x14ac:dyDescent="0.25">
      <c r="C199" s="2"/>
    </row>
    <row r="200" spans="3:3" x14ac:dyDescent="0.25">
      <c r="C200" s="2"/>
    </row>
    <row r="201" spans="3:3" x14ac:dyDescent="0.25">
      <c r="C201" s="2"/>
    </row>
    <row r="202" spans="3:3" x14ac:dyDescent="0.25">
      <c r="C202" s="2"/>
    </row>
    <row r="203" spans="3:3" x14ac:dyDescent="0.25">
      <c r="C203" s="2"/>
    </row>
    <row r="204" spans="3:3" x14ac:dyDescent="0.25">
      <c r="C204" s="2"/>
    </row>
    <row r="205" spans="3:3" x14ac:dyDescent="0.25">
      <c r="C205" s="2"/>
    </row>
    <row r="206" spans="3:3" x14ac:dyDescent="0.25">
      <c r="C206" s="2"/>
    </row>
    <row r="207" spans="3:3" x14ac:dyDescent="0.25">
      <c r="C207" s="2"/>
    </row>
    <row r="208" spans="3:3" x14ac:dyDescent="0.25">
      <c r="C208" s="2"/>
    </row>
    <row r="209" spans="3:3" x14ac:dyDescent="0.25">
      <c r="C209" s="2"/>
    </row>
    <row r="210" spans="3:3" x14ac:dyDescent="0.25">
      <c r="C210" s="2"/>
    </row>
    <row r="211" spans="3:3" x14ac:dyDescent="0.25">
      <c r="C211" s="2"/>
    </row>
    <row r="212" spans="3:3" x14ac:dyDescent="0.25">
      <c r="C212" s="2"/>
    </row>
    <row r="213" spans="3:3" x14ac:dyDescent="0.25">
      <c r="C213" s="2"/>
    </row>
    <row r="214" spans="3:3" x14ac:dyDescent="0.25">
      <c r="C214" s="2"/>
    </row>
    <row r="215" spans="3:3" x14ac:dyDescent="0.25">
      <c r="C215" s="2"/>
    </row>
    <row r="216" spans="3:3" x14ac:dyDescent="0.25">
      <c r="C216" s="2"/>
    </row>
    <row r="217" spans="3:3" x14ac:dyDescent="0.25">
      <c r="C217" s="2"/>
    </row>
    <row r="218" spans="3:3" x14ac:dyDescent="0.25">
      <c r="C218" s="2"/>
    </row>
    <row r="219" spans="3:3" x14ac:dyDescent="0.25">
      <c r="C219" s="2"/>
    </row>
    <row r="220" spans="3:3" x14ac:dyDescent="0.25">
      <c r="C220" s="2"/>
    </row>
    <row r="221" spans="3:3" x14ac:dyDescent="0.25">
      <c r="C221" s="2"/>
    </row>
    <row r="222" spans="3:3" x14ac:dyDescent="0.25">
      <c r="C222" s="2"/>
    </row>
    <row r="223" spans="3:3" x14ac:dyDescent="0.25">
      <c r="C223" s="2"/>
    </row>
    <row r="224" spans="3:3" x14ac:dyDescent="0.25">
      <c r="C224" s="2"/>
    </row>
    <row r="225" spans="3:3" x14ac:dyDescent="0.25">
      <c r="C225" s="2"/>
    </row>
    <row r="226" spans="3:3" x14ac:dyDescent="0.25">
      <c r="C226" s="2"/>
    </row>
    <row r="227" spans="3:3" x14ac:dyDescent="0.25">
      <c r="C227" s="2"/>
    </row>
    <row r="228" spans="3:3" x14ac:dyDescent="0.25">
      <c r="C228" s="2"/>
    </row>
    <row r="229" spans="3:3" x14ac:dyDescent="0.25">
      <c r="C229" s="2"/>
    </row>
    <row r="230" spans="3:3" x14ac:dyDescent="0.25">
      <c r="C230" s="2"/>
    </row>
    <row r="231" spans="3:3" x14ac:dyDescent="0.25">
      <c r="C231" s="2"/>
    </row>
    <row r="232" spans="3:3" x14ac:dyDescent="0.25">
      <c r="C232" s="2"/>
    </row>
    <row r="233" spans="3:3" x14ac:dyDescent="0.25">
      <c r="C233" s="2"/>
    </row>
    <row r="234" spans="3:3" x14ac:dyDescent="0.25">
      <c r="C234" s="2"/>
    </row>
    <row r="235" spans="3:3" x14ac:dyDescent="0.25">
      <c r="C235" s="2"/>
    </row>
    <row r="236" spans="3:3" x14ac:dyDescent="0.25">
      <c r="C236" s="2"/>
    </row>
    <row r="237" spans="3:3" x14ac:dyDescent="0.25">
      <c r="C237" s="2"/>
    </row>
    <row r="238" spans="3:3" x14ac:dyDescent="0.25">
      <c r="C238" s="2"/>
    </row>
    <row r="239" spans="3:3" x14ac:dyDescent="0.25">
      <c r="C239" s="2"/>
    </row>
    <row r="240" spans="3:3" x14ac:dyDescent="0.25">
      <c r="C240" s="2"/>
    </row>
    <row r="241" spans="3:3" x14ac:dyDescent="0.25">
      <c r="C241" s="2"/>
    </row>
    <row r="242" spans="3:3" x14ac:dyDescent="0.25">
      <c r="C242" s="2"/>
    </row>
    <row r="243" spans="3:3" x14ac:dyDescent="0.25">
      <c r="C243" s="2"/>
    </row>
    <row r="244" spans="3:3" x14ac:dyDescent="0.25">
      <c r="C244" s="2"/>
    </row>
    <row r="245" spans="3:3" x14ac:dyDescent="0.25">
      <c r="C245" s="2"/>
    </row>
    <row r="246" spans="3:3" x14ac:dyDescent="0.25">
      <c r="C246" s="2"/>
    </row>
    <row r="247" spans="3:3" x14ac:dyDescent="0.25">
      <c r="C247" s="2"/>
    </row>
    <row r="248" spans="3:3" x14ac:dyDescent="0.25">
      <c r="C248" s="2"/>
    </row>
    <row r="249" spans="3:3" x14ac:dyDescent="0.25">
      <c r="C249" s="2"/>
    </row>
    <row r="250" spans="3:3" x14ac:dyDescent="0.25">
      <c r="C250" s="2"/>
    </row>
    <row r="251" spans="3:3" x14ac:dyDescent="0.25">
      <c r="C251" s="2"/>
    </row>
    <row r="252" spans="3:3" x14ac:dyDescent="0.25">
      <c r="C252" s="2"/>
    </row>
    <row r="253" spans="3:3" x14ac:dyDescent="0.25">
      <c r="C253" s="2"/>
    </row>
    <row r="254" spans="3:3" x14ac:dyDescent="0.25">
      <c r="C254" s="2"/>
    </row>
    <row r="255" spans="3:3" x14ac:dyDescent="0.25">
      <c r="C255" s="2"/>
    </row>
    <row r="256" spans="3:3" x14ac:dyDescent="0.25">
      <c r="C256" s="2"/>
    </row>
    <row r="257" spans="3:3" x14ac:dyDescent="0.25">
      <c r="C257" s="2"/>
    </row>
    <row r="258" spans="3:3" x14ac:dyDescent="0.25">
      <c r="C258" s="2"/>
    </row>
    <row r="259" spans="3:3" x14ac:dyDescent="0.25">
      <c r="C259" s="2"/>
    </row>
    <row r="260" spans="3:3" x14ac:dyDescent="0.25">
      <c r="C260" s="2"/>
    </row>
    <row r="261" spans="3:3" x14ac:dyDescent="0.25">
      <c r="C261" s="2"/>
    </row>
    <row r="262" spans="3:3" x14ac:dyDescent="0.25">
      <c r="C262" s="2"/>
    </row>
    <row r="263" spans="3:3" x14ac:dyDescent="0.25">
      <c r="C263" s="2"/>
    </row>
    <row r="264" spans="3:3" x14ac:dyDescent="0.25">
      <c r="C264" s="2"/>
    </row>
    <row r="265" spans="3:3" x14ac:dyDescent="0.25">
      <c r="C265" s="2"/>
    </row>
    <row r="266" spans="3:3" x14ac:dyDescent="0.25">
      <c r="C266" s="2"/>
    </row>
    <row r="267" spans="3:3" x14ac:dyDescent="0.25">
      <c r="C267" s="2"/>
    </row>
    <row r="268" spans="3:3" x14ac:dyDescent="0.25">
      <c r="C268" s="2"/>
    </row>
    <row r="269" spans="3:3" x14ac:dyDescent="0.25">
      <c r="C269" s="2"/>
    </row>
    <row r="270" spans="3:3" x14ac:dyDescent="0.25">
      <c r="C270" s="2"/>
    </row>
    <row r="271" spans="3:3" x14ac:dyDescent="0.25">
      <c r="C271" s="2"/>
    </row>
    <row r="272" spans="3:3" x14ac:dyDescent="0.25">
      <c r="C272" s="2"/>
    </row>
    <row r="273" spans="3:3" x14ac:dyDescent="0.25">
      <c r="C273" s="2"/>
    </row>
    <row r="274" spans="3:3" x14ac:dyDescent="0.25">
      <c r="C274" s="2"/>
    </row>
    <row r="275" spans="3:3" x14ac:dyDescent="0.25">
      <c r="C275" s="2"/>
    </row>
    <row r="276" spans="3:3" x14ac:dyDescent="0.25">
      <c r="C276" s="2"/>
    </row>
    <row r="277" spans="3:3" x14ac:dyDescent="0.25">
      <c r="C277" s="2"/>
    </row>
    <row r="278" spans="3:3" x14ac:dyDescent="0.25">
      <c r="C278" s="2"/>
    </row>
    <row r="279" spans="3:3" x14ac:dyDescent="0.25">
      <c r="C279" s="2"/>
    </row>
    <row r="280" spans="3:3" x14ac:dyDescent="0.25">
      <c r="C280" s="2"/>
    </row>
    <row r="281" spans="3:3" x14ac:dyDescent="0.25">
      <c r="C281" s="2"/>
    </row>
    <row r="282" spans="3:3" x14ac:dyDescent="0.25">
      <c r="C282" s="2"/>
    </row>
    <row r="283" spans="3:3" x14ac:dyDescent="0.25">
      <c r="C283" s="2"/>
    </row>
    <row r="284" spans="3:3" x14ac:dyDescent="0.25">
      <c r="C284" s="2"/>
    </row>
    <row r="285" spans="3:3" x14ac:dyDescent="0.25">
      <c r="C285" s="2"/>
    </row>
    <row r="286" spans="3:3" x14ac:dyDescent="0.25">
      <c r="C286" s="2"/>
    </row>
    <row r="287" spans="3:3" x14ac:dyDescent="0.25">
      <c r="C287" s="2"/>
    </row>
    <row r="288" spans="3:3" x14ac:dyDescent="0.25">
      <c r="C288" s="2"/>
    </row>
    <row r="289" spans="3:3" x14ac:dyDescent="0.25">
      <c r="C289" s="2"/>
    </row>
    <row r="290" spans="3:3" x14ac:dyDescent="0.25">
      <c r="C290" s="2"/>
    </row>
    <row r="291" spans="3:3" x14ac:dyDescent="0.25">
      <c r="C291" s="2"/>
    </row>
    <row r="292" spans="3:3" x14ac:dyDescent="0.25">
      <c r="C292" s="2"/>
    </row>
    <row r="293" spans="3:3" x14ac:dyDescent="0.25">
      <c r="C293" s="2"/>
    </row>
    <row r="294" spans="3:3" x14ac:dyDescent="0.25">
      <c r="C294" s="2"/>
    </row>
    <row r="295" spans="3:3" x14ac:dyDescent="0.25">
      <c r="C295" s="2"/>
    </row>
    <row r="296" spans="3:3" x14ac:dyDescent="0.25">
      <c r="C296" s="2"/>
    </row>
    <row r="297" spans="3:3" x14ac:dyDescent="0.25">
      <c r="C297" s="2"/>
    </row>
    <row r="298" spans="3:3" x14ac:dyDescent="0.25">
      <c r="C298" s="2"/>
    </row>
    <row r="299" spans="3:3" x14ac:dyDescent="0.25">
      <c r="C299" s="2"/>
    </row>
    <row r="300" spans="3:3" x14ac:dyDescent="0.25">
      <c r="C300" s="2"/>
    </row>
    <row r="301" spans="3:3" x14ac:dyDescent="0.25">
      <c r="C301" s="2"/>
    </row>
    <row r="302" spans="3:3" x14ac:dyDescent="0.25">
      <c r="C302" s="2"/>
    </row>
    <row r="303" spans="3:3" x14ac:dyDescent="0.25">
      <c r="C303" s="2"/>
    </row>
    <row r="304" spans="3:3" x14ac:dyDescent="0.25">
      <c r="C304" s="2"/>
    </row>
    <row r="305" spans="3:3" x14ac:dyDescent="0.25">
      <c r="C305" s="2"/>
    </row>
    <row r="306" spans="3:3" x14ac:dyDescent="0.25">
      <c r="C306" s="2"/>
    </row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</sheetData>
  <sheetProtection algorithmName="SHA-512" hashValue="DMbo260YlNR19Li4Uk9SoAsPcYsJqRIvn9857DZMTCYelFAbwGVntwidommnqhWoIIstz7WV1YUA5kD+iu/AOA==" saltValue="mUd/lNXnLuRSR1/dVHzKRQ==" spinCount="100000" sheet="1" formatColumns="0" formatRows="0"/>
  <protectedRanges>
    <protectedRange sqref="C23:C37 C40 C44:C59 C64" name="Oblast3"/>
    <protectedRange sqref="K10:K11" name="Oblast2"/>
    <protectedRange sqref="C6:C11 C13 D10 E6:G11 C16:C19 D16 D18 E16:G18" name="Oblast1"/>
  </protectedRanges>
  <mergeCells count="13">
    <mergeCell ref="A52:A53"/>
    <mergeCell ref="A54:A55"/>
    <mergeCell ref="A27:A28"/>
    <mergeCell ref="A44:A45"/>
    <mergeCell ref="A46:A47"/>
    <mergeCell ref="A48:A49"/>
    <mergeCell ref="A50:A51"/>
    <mergeCell ref="D12:E12"/>
    <mergeCell ref="F19:G19"/>
    <mergeCell ref="I3:K3"/>
    <mergeCell ref="F13:G13"/>
    <mergeCell ref="I4:K4"/>
    <mergeCell ref="I8:K8"/>
  </mergeCells>
  <phoneticPr fontId="27" type="noConversion"/>
  <conditionalFormatting sqref="G6:H6">
    <cfRule type="expression" dxfId="19" priority="50">
      <formula>$O$6=$C$6</formula>
    </cfRule>
  </conditionalFormatting>
  <conditionalFormatting sqref="G7:H7">
    <cfRule type="expression" dxfId="18" priority="51">
      <formula>$C$7=$O$7</formula>
    </cfRule>
  </conditionalFormatting>
  <conditionalFormatting sqref="G8:H8">
    <cfRule type="expression" dxfId="17" priority="52">
      <formula>$C$8=$O$8</formula>
    </cfRule>
  </conditionalFormatting>
  <conditionalFormatting sqref="G9:H9">
    <cfRule type="expression" dxfId="16" priority="53">
      <formula>$C$9=$O$9</formula>
    </cfRule>
  </conditionalFormatting>
  <conditionalFormatting sqref="G10:H10">
    <cfRule type="expression" dxfId="15" priority="54">
      <formula>$C$10=$O$10</formula>
    </cfRule>
  </conditionalFormatting>
  <conditionalFormatting sqref="G11:H11">
    <cfRule type="expression" dxfId="14" priority="55">
      <formula>$C$11=$O$11</formula>
    </cfRule>
  </conditionalFormatting>
  <conditionalFormatting sqref="H16">
    <cfRule type="expression" dxfId="13" priority="56">
      <formula>$C$16=$O$15</formula>
    </cfRule>
  </conditionalFormatting>
  <conditionalFormatting sqref="G17:H17">
    <cfRule type="expression" dxfId="12" priority="57">
      <formula>$O$16=$C$17</formula>
    </cfRule>
  </conditionalFormatting>
  <conditionalFormatting sqref="G18:H18">
    <cfRule type="expression" dxfId="11" priority="58">
      <formula>$C$18=$O$17</formula>
    </cfRule>
  </conditionalFormatting>
  <conditionalFormatting sqref="E6">
    <cfRule type="expression" dxfId="10" priority="59">
      <formula>$E$6=$P$6</formula>
    </cfRule>
  </conditionalFormatting>
  <conditionalFormatting sqref="E7">
    <cfRule type="expression" dxfId="9" priority="60">
      <formula>$E$7=$P$7</formula>
    </cfRule>
  </conditionalFormatting>
  <conditionalFormatting sqref="E8">
    <cfRule type="expression" dxfId="8" priority="61">
      <formula>$E$8=$P$8</formula>
    </cfRule>
  </conditionalFormatting>
  <conditionalFormatting sqref="E9">
    <cfRule type="expression" dxfId="7" priority="62">
      <formula>$E$9=$P$9</formula>
    </cfRule>
  </conditionalFormatting>
  <conditionalFormatting sqref="E10">
    <cfRule type="expression" dxfId="6" priority="63">
      <formula>$E$10=$P$10</formula>
    </cfRule>
  </conditionalFormatting>
  <conditionalFormatting sqref="E11">
    <cfRule type="expression" dxfId="5" priority="64">
      <formula>$E$11=$P$11</formula>
    </cfRule>
  </conditionalFormatting>
  <conditionalFormatting sqref="E16">
    <cfRule type="expression" dxfId="4" priority="65">
      <formula>$E$16=$P$16</formula>
    </cfRule>
  </conditionalFormatting>
  <conditionalFormatting sqref="E17">
    <cfRule type="expression" dxfId="3" priority="66">
      <formula>$E$17=$P$17</formula>
    </cfRule>
  </conditionalFormatting>
  <conditionalFormatting sqref="E18">
    <cfRule type="expression" dxfId="2" priority="67">
      <formula>$E$18=$P$18</formula>
    </cfRule>
  </conditionalFormatting>
  <conditionalFormatting sqref="G16">
    <cfRule type="expression" dxfId="1" priority="11">
      <formula>$O$6=$C$6</formula>
    </cfRule>
  </conditionalFormatting>
  <conditionalFormatting sqref="D6:D9">
    <cfRule type="containsText" dxfId="0" priority="10" operator="containsText" text="ne">
      <formula>NOT(ISERROR(SEARCH("ne",D6)))</formula>
    </cfRule>
  </conditionalFormatting>
  <dataValidations count="3">
    <dataValidation type="list" allowBlank="1" showInputMessage="1" showErrorMessage="1" sqref="D16 D18 E6:E11 E16:E18 D6:D10 D20:E20" xr:uid="{C390EDFC-A34F-4F2E-8C71-F1291AC41E01}">
      <formula1>$H$3:$H$5</formula1>
    </dataValidation>
    <dataValidation allowBlank="1" showInputMessage="1" showErrorMessage="1" prompt="Pokud plocha není sdílená s jinou službou, měla by být hodnota 0,00." sqref="G16:G18 G7:G11" xr:uid="{1487A6CB-B5F1-4013-9778-C9C877E4324A}"/>
    <dataValidation errorStyle="warning" allowBlank="1" showInputMessage="1" showErrorMessage="1" error="Pokud plocha není sdílená s jinou službou, měla by být hodnota 0,00." prompt="Pokud plocha není sdílená s jinou službou, měla by být hodnota 0,00." sqref="G6" xr:uid="{6463005F-D63A-468E-8113-B5115F5A5FD4}"/>
  </dataValidations>
  <hyperlinks>
    <hyperlink ref="B65" location="'nezpůsobilé výdaje'!A1" display="(informativní seznam dle specifických pravidel zde)" xr:uid="{C61ED2D9-F99A-42F2-BEEF-9B479262C7BB}"/>
  </hyperlinks>
  <pageMargins left="0.7" right="0.7" top="0.78740157499999996" bottom="0.78740157499999996" header="0.3" footer="0.3"/>
  <pageSetup paperSize="9" orientation="portrait" r:id="rId1"/>
  <ignoredErrors>
    <ignoredError sqref="C20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9AB3E-4A2B-47B9-9BB5-2EABB7630C06}">
  <dimension ref="A1:R63"/>
  <sheetViews>
    <sheetView zoomScale="80" zoomScaleNormal="80" workbookViewId="0">
      <pane xSplit="2" ySplit="7" topLeftCell="C46" activePane="bottomRight" state="frozen"/>
      <selection pane="topRight" activeCell="C1" sqref="C1"/>
      <selection pane="bottomLeft" activeCell="A8" sqref="A8"/>
      <selection pane="bottomRight" activeCell="I67" sqref="I67"/>
    </sheetView>
  </sheetViews>
  <sheetFormatPr defaultRowHeight="15" x14ac:dyDescent="0.25"/>
  <cols>
    <col min="1" max="1" width="12" customWidth="1"/>
    <col min="2" max="2" width="55.5703125" style="1" customWidth="1"/>
    <col min="3" max="14" width="25.140625" customWidth="1"/>
    <col min="15" max="15" width="25.140625" style="3" customWidth="1"/>
    <col min="16" max="16" width="25.140625" style="4" customWidth="1"/>
    <col min="17" max="17" width="25.140625" customWidth="1"/>
    <col min="18" max="18" width="19.7109375" customWidth="1"/>
  </cols>
  <sheetData>
    <row r="1" spans="1:17" s="12" customFormat="1" ht="18.75" x14ac:dyDescent="0.3">
      <c r="B1" s="69"/>
      <c r="C1" s="127" t="s">
        <v>74</v>
      </c>
      <c r="D1" s="127" t="s">
        <v>75</v>
      </c>
      <c r="E1" s="70" t="s">
        <v>76</v>
      </c>
      <c r="F1" s="70" t="s">
        <v>77</v>
      </c>
      <c r="G1" s="120" t="s">
        <v>89</v>
      </c>
      <c r="H1" s="120" t="s">
        <v>90</v>
      </c>
      <c r="I1" s="120" t="s">
        <v>71</v>
      </c>
      <c r="J1" s="196" t="s">
        <v>70</v>
      </c>
      <c r="K1" s="120" t="s">
        <v>72</v>
      </c>
      <c r="L1" s="71" t="s">
        <v>73</v>
      </c>
      <c r="M1" s="120"/>
      <c r="N1" s="48" t="s">
        <v>43</v>
      </c>
      <c r="O1" s="21"/>
      <c r="P1" s="21"/>
      <c r="Q1" s="21"/>
    </row>
    <row r="2" spans="1:17" s="36" customFormat="1" ht="61.9" customHeight="1" thickBot="1" x14ac:dyDescent="0.3">
      <c r="B2" s="72"/>
      <c r="C2" s="128" t="s">
        <v>62</v>
      </c>
      <c r="D2" s="128" t="s">
        <v>81</v>
      </c>
      <c r="E2" s="128" t="s">
        <v>64</v>
      </c>
      <c r="F2" s="128" t="s">
        <v>63</v>
      </c>
      <c r="G2" s="218" t="s">
        <v>87</v>
      </c>
      <c r="H2" s="218" t="s">
        <v>88</v>
      </c>
      <c r="I2" s="219" t="s">
        <v>65</v>
      </c>
      <c r="J2" s="197" t="s">
        <v>68</v>
      </c>
      <c r="K2" s="128" t="s">
        <v>67</v>
      </c>
      <c r="L2" s="220" t="s">
        <v>66</v>
      </c>
      <c r="M2" s="128" t="s">
        <v>93</v>
      </c>
      <c r="N2" s="49"/>
      <c r="O2" s="50"/>
      <c r="P2" s="50"/>
      <c r="Q2" s="50"/>
    </row>
    <row r="3" spans="1:17" s="8" customFormat="1" ht="15.75" thickTop="1" x14ac:dyDescent="0.25">
      <c r="B3" s="86" t="s">
        <v>69</v>
      </c>
      <c r="C3" s="179">
        <f>'vstupní a výstupní data'!C4</f>
        <v>0</v>
      </c>
      <c r="D3" s="73">
        <f>'vstupní a výstupní data'!C5</f>
        <v>0</v>
      </c>
      <c r="E3" s="180">
        <f>'vstupní a výstupní data'!F5</f>
        <v>0</v>
      </c>
      <c r="F3" s="74">
        <f>'vstupní a výstupní data'!G5</f>
        <v>0</v>
      </c>
      <c r="G3" s="186">
        <f>'vstupní a výstupní data'!F12</f>
        <v>0</v>
      </c>
      <c r="H3" s="186">
        <f>'vstupní a výstupní data'!G12</f>
        <v>0</v>
      </c>
      <c r="I3" s="186">
        <f>'vstupní a výstupní data'!C13</f>
        <v>0</v>
      </c>
      <c r="J3" s="198">
        <f>'vstupní a výstupní data'!F15</f>
        <v>0</v>
      </c>
      <c r="K3" s="74">
        <f>'vstupní a výstupní data'!G15</f>
        <v>0</v>
      </c>
      <c r="L3" s="75">
        <f>'vstupní a výstupní data'!C19</f>
        <v>0</v>
      </c>
      <c r="M3" s="74"/>
      <c r="N3" s="51"/>
      <c r="O3" s="11"/>
      <c r="P3" s="23"/>
      <c r="Q3" s="10"/>
    </row>
    <row r="4" spans="1:17" s="8" customFormat="1" x14ac:dyDescent="0.25">
      <c r="B4" s="87" t="s">
        <v>38</v>
      </c>
      <c r="C4" s="76">
        <v>1</v>
      </c>
      <c r="D4" s="76">
        <f>IFERROR(D3/$C$3,0)</f>
        <v>0</v>
      </c>
      <c r="E4" s="76">
        <f t="shared" ref="E4:F4" si="0">IFERROR(E3/$C$3,0)</f>
        <v>0</v>
      </c>
      <c r="F4" s="76">
        <f t="shared" si="0"/>
        <v>0</v>
      </c>
      <c r="G4" s="76">
        <f t="shared" ref="G4" si="1">IFERROR(G3/$C$3,0)</f>
        <v>0</v>
      </c>
      <c r="H4" s="76">
        <f t="shared" ref="H4" si="2">IFERROR(H3/$C$3,0)</f>
        <v>0</v>
      </c>
      <c r="I4" s="76">
        <f t="shared" ref="I4" si="3">IFERROR(I3/$C$3,0)</f>
        <v>0</v>
      </c>
      <c r="J4" s="199"/>
      <c r="K4" s="77"/>
      <c r="L4" s="78"/>
      <c r="M4" s="77"/>
      <c r="N4" s="51"/>
      <c r="O4" s="11"/>
      <c r="P4" s="23"/>
      <c r="Q4" s="10"/>
    </row>
    <row r="5" spans="1:17" s="10" customFormat="1" ht="13.9" customHeight="1" thickBot="1" x14ac:dyDescent="0.3">
      <c r="B5" s="88" t="s">
        <v>78</v>
      </c>
      <c r="C5" s="79"/>
      <c r="D5" s="79"/>
      <c r="E5" s="80">
        <v>1</v>
      </c>
      <c r="F5" s="80">
        <f>D4</f>
        <v>0</v>
      </c>
      <c r="G5" s="121">
        <v>1</v>
      </c>
      <c r="H5" s="121">
        <f>D4</f>
        <v>0</v>
      </c>
      <c r="I5" s="187">
        <v>1</v>
      </c>
      <c r="J5" s="200">
        <v>1</v>
      </c>
      <c r="K5" s="121">
        <f>D4</f>
        <v>0</v>
      </c>
      <c r="L5" s="84">
        <v>0</v>
      </c>
      <c r="M5" s="123">
        <v>1</v>
      </c>
      <c r="N5" s="51"/>
      <c r="O5" s="11"/>
      <c r="P5" s="23"/>
    </row>
    <row r="6" spans="1:17" s="10" customFormat="1" ht="17.45" customHeight="1" thickTop="1" thickBot="1" x14ac:dyDescent="0.3">
      <c r="B6" s="89" t="s">
        <v>41</v>
      </c>
      <c r="C6" s="81"/>
      <c r="D6" s="81"/>
      <c r="E6" s="82">
        <f t="shared" ref="E6:L6" si="4">E5</f>
        <v>1</v>
      </c>
      <c r="F6" s="82">
        <f t="shared" si="4"/>
        <v>0</v>
      </c>
      <c r="G6" s="122">
        <f t="shared" si="4"/>
        <v>1</v>
      </c>
      <c r="H6" s="122">
        <f t="shared" si="4"/>
        <v>0</v>
      </c>
      <c r="I6" s="188">
        <f t="shared" si="4"/>
        <v>1</v>
      </c>
      <c r="J6" s="201">
        <f t="shared" si="4"/>
        <v>1</v>
      </c>
      <c r="K6" s="190">
        <f t="shared" si="4"/>
        <v>0</v>
      </c>
      <c r="L6" s="83">
        <f t="shared" si="4"/>
        <v>0</v>
      </c>
      <c r="M6" s="231"/>
      <c r="N6" s="51"/>
      <c r="O6" s="11"/>
      <c r="P6" s="23"/>
    </row>
    <row r="7" spans="1:17" s="10" customFormat="1" ht="16.899999999999999" customHeight="1" thickTop="1" thickBot="1" x14ac:dyDescent="0.3">
      <c r="B7" s="168" t="s">
        <v>40</v>
      </c>
      <c r="C7" s="169"/>
      <c r="D7" s="169"/>
      <c r="E7" s="138">
        <f t="shared" ref="E7:L7" si="5">E5</f>
        <v>1</v>
      </c>
      <c r="F7" s="138">
        <f t="shared" si="5"/>
        <v>0</v>
      </c>
      <c r="G7" s="170">
        <f>G5</f>
        <v>1</v>
      </c>
      <c r="H7" s="170">
        <f>H5</f>
        <v>0</v>
      </c>
      <c r="I7" s="189">
        <f t="shared" si="5"/>
        <v>1</v>
      </c>
      <c r="J7" s="202">
        <f t="shared" si="5"/>
        <v>1</v>
      </c>
      <c r="K7" s="170">
        <f t="shared" si="5"/>
        <v>0</v>
      </c>
      <c r="L7" s="171">
        <f t="shared" si="5"/>
        <v>0</v>
      </c>
      <c r="M7" s="170">
        <f>M5</f>
        <v>1</v>
      </c>
      <c r="N7" s="51"/>
      <c r="O7" s="11"/>
      <c r="P7" s="23"/>
    </row>
    <row r="8" spans="1:17" s="137" customFormat="1" ht="33.6" customHeight="1" thickTop="1" thickBot="1" x14ac:dyDescent="0.3">
      <c r="A8" s="129" t="s">
        <v>22</v>
      </c>
      <c r="B8" s="129" t="s">
        <v>0</v>
      </c>
      <c r="C8" s="129" t="s">
        <v>110</v>
      </c>
      <c r="D8" s="129" t="s">
        <v>79</v>
      </c>
      <c r="E8" s="130" t="s">
        <v>34</v>
      </c>
      <c r="F8" s="130" t="s">
        <v>34</v>
      </c>
      <c r="G8" s="130" t="s">
        <v>34</v>
      </c>
      <c r="H8" s="130" t="s">
        <v>34</v>
      </c>
      <c r="I8" s="131" t="s">
        <v>34</v>
      </c>
      <c r="J8" s="192"/>
      <c r="K8" s="131"/>
      <c r="L8" s="132"/>
      <c r="M8" s="131"/>
      <c r="N8" s="133" t="s">
        <v>37</v>
      </c>
      <c r="O8" s="134" t="s">
        <v>35</v>
      </c>
      <c r="P8" s="135" t="s">
        <v>39</v>
      </c>
      <c r="Q8" s="136" t="s">
        <v>36</v>
      </c>
    </row>
    <row r="9" spans="1:17" s="8" customFormat="1" ht="16.899999999999999" customHeight="1" x14ac:dyDescent="0.25">
      <c r="A9" s="161" t="s">
        <v>23</v>
      </c>
      <c r="B9" s="30" t="str">
        <f>'vstupní a výstupní data'!B23</f>
        <v>Pořízení stavby</v>
      </c>
      <c r="C9" s="16">
        <f>'vstupní a výstupní data'!C23</f>
        <v>0</v>
      </c>
      <c r="D9" s="16">
        <f>IFERROR(C9/$C$3,0)</f>
        <v>0</v>
      </c>
      <c r="E9" s="41">
        <f>D9*$E$3*$E$6</f>
        <v>0</v>
      </c>
      <c r="F9" s="41">
        <f>D9*$F$3*$F$6</f>
        <v>0</v>
      </c>
      <c r="G9" s="217">
        <f t="shared" ref="G9:G20" si="6">D9*$G$3*$G$6</f>
        <v>0</v>
      </c>
      <c r="H9" s="217">
        <f t="shared" ref="H9:H20" si="7">D9*$H$3*$H$6</f>
        <v>0</v>
      </c>
      <c r="I9" s="191">
        <f t="shared" ref="I9:I20" si="8">D9*$I$3*$I$6</f>
        <v>0</v>
      </c>
      <c r="J9" s="193"/>
      <c r="K9" s="163"/>
      <c r="L9" s="164"/>
      <c r="M9" s="163"/>
      <c r="N9" s="43">
        <f t="shared" ref="N9:N23" si="9">E9+F9</f>
        <v>0</v>
      </c>
      <c r="O9" s="31">
        <f t="shared" ref="O9:O23" si="10">G9+H9</f>
        <v>0</v>
      </c>
      <c r="P9" s="32">
        <f>N9+O9</f>
        <v>0</v>
      </c>
      <c r="Q9" s="66">
        <f t="shared" ref="Q9:Q23" si="11">C9-P9</f>
        <v>0</v>
      </c>
    </row>
    <row r="10" spans="1:17" s="8" customFormat="1" x14ac:dyDescent="0.25">
      <c r="A10" s="162" t="s">
        <v>23</v>
      </c>
      <c r="B10" s="14" t="str">
        <f>'vstupní a výstupní data'!B24</f>
        <v>Nákup práva stavby</v>
      </c>
      <c r="C10" s="15">
        <f>'vstupní a výstupní data'!C24</f>
        <v>0</v>
      </c>
      <c r="D10" s="15">
        <f t="shared" ref="D10:D20" si="12">IFERROR(C10/$C$3,0)</f>
        <v>0</v>
      </c>
      <c r="E10" s="42">
        <f t="shared" ref="E10:E17" si="13">D10*$E$3*$E$6</f>
        <v>0</v>
      </c>
      <c r="F10" s="42">
        <f t="shared" ref="F10:F17" si="14">D10*$F$3*$F$6</f>
        <v>0</v>
      </c>
      <c r="G10" s="124">
        <f t="shared" si="6"/>
        <v>0</v>
      </c>
      <c r="H10" s="124">
        <f t="shared" si="7"/>
        <v>0</v>
      </c>
      <c r="I10" s="125">
        <f t="shared" si="8"/>
        <v>0</v>
      </c>
      <c r="J10" s="193"/>
      <c r="K10" s="163"/>
      <c r="L10" s="165"/>
      <c r="M10" s="163"/>
      <c r="N10" s="44">
        <f t="shared" si="9"/>
        <v>0</v>
      </c>
      <c r="O10" s="31">
        <f t="shared" si="10"/>
        <v>0</v>
      </c>
      <c r="P10" s="32">
        <f t="shared" ref="P10:P23" si="15">N10+O10</f>
        <v>0</v>
      </c>
      <c r="Q10" s="66">
        <f t="shared" si="11"/>
        <v>0</v>
      </c>
    </row>
    <row r="11" spans="1:17" s="8" customFormat="1" x14ac:dyDescent="0.25">
      <c r="A11" s="162" t="s">
        <v>23</v>
      </c>
      <c r="B11" s="14" t="str">
        <f>'vstupní a výstupní data'!B25</f>
        <v>Stavby, stavební práce (novostavby)</v>
      </c>
      <c r="C11" s="15">
        <f>'vstupní a výstupní data'!C25</f>
        <v>0</v>
      </c>
      <c r="D11" s="15">
        <f t="shared" si="12"/>
        <v>0</v>
      </c>
      <c r="E11" s="42">
        <f t="shared" si="13"/>
        <v>0</v>
      </c>
      <c r="F11" s="42">
        <f t="shared" si="14"/>
        <v>0</v>
      </c>
      <c r="G11" s="124">
        <f t="shared" si="6"/>
        <v>0</v>
      </c>
      <c r="H11" s="124">
        <f t="shared" si="7"/>
        <v>0</v>
      </c>
      <c r="I11" s="125">
        <f t="shared" si="8"/>
        <v>0</v>
      </c>
      <c r="J11" s="193"/>
      <c r="K11" s="163"/>
      <c r="L11" s="165"/>
      <c r="M11" s="163"/>
      <c r="N11" s="44">
        <f t="shared" si="9"/>
        <v>0</v>
      </c>
      <c r="O11" s="31">
        <f t="shared" si="10"/>
        <v>0</v>
      </c>
      <c r="P11" s="32">
        <f t="shared" si="15"/>
        <v>0</v>
      </c>
      <c r="Q11" s="66">
        <f t="shared" si="11"/>
        <v>0</v>
      </c>
    </row>
    <row r="12" spans="1:17" s="8" customFormat="1" ht="28.9" customHeight="1" x14ac:dyDescent="0.25">
      <c r="A12" s="162" t="s">
        <v>23</v>
      </c>
      <c r="B12" s="14" t="str">
        <f>'vstupní a výstupní data'!B26</f>
        <v>Stavební práce (stavební úpravy stávajících objektů)</v>
      </c>
      <c r="C12" s="15">
        <f>'vstupní a výstupní data'!C26</f>
        <v>0</v>
      </c>
      <c r="D12" s="15">
        <f t="shared" si="12"/>
        <v>0</v>
      </c>
      <c r="E12" s="42">
        <f t="shared" si="13"/>
        <v>0</v>
      </c>
      <c r="F12" s="42">
        <f t="shared" si="14"/>
        <v>0</v>
      </c>
      <c r="G12" s="124">
        <f t="shared" si="6"/>
        <v>0</v>
      </c>
      <c r="H12" s="124">
        <f t="shared" si="7"/>
        <v>0</v>
      </c>
      <c r="I12" s="125">
        <f t="shared" si="8"/>
        <v>0</v>
      </c>
      <c r="J12" s="193"/>
      <c r="K12" s="163"/>
      <c r="L12" s="165"/>
      <c r="M12" s="163"/>
      <c r="N12" s="44">
        <f t="shared" si="9"/>
        <v>0</v>
      </c>
      <c r="O12" s="31">
        <f t="shared" si="10"/>
        <v>0</v>
      </c>
      <c r="P12" s="32">
        <f t="shared" si="15"/>
        <v>0</v>
      </c>
      <c r="Q12" s="66">
        <f t="shared" si="11"/>
        <v>0</v>
      </c>
    </row>
    <row r="13" spans="1:17" s="8" customFormat="1" ht="45" customHeight="1" x14ac:dyDescent="0.25">
      <c r="A13" s="162" t="s">
        <v>23</v>
      </c>
      <c r="B13" s="14" t="str">
        <f>'vstupní a výstupní data'!B27</f>
        <v xml:space="preserve">Úprava venkovních prostranství určená pro pobyt a hry pouze nové dětské skupiny, včetně travnaté plochy a oplocení dle požadavků zákona č. 247/2014 Sb. </v>
      </c>
      <c r="C13" s="15">
        <f>'vstupní a výstupní data'!C27</f>
        <v>0</v>
      </c>
      <c r="D13" s="15">
        <f t="shared" si="12"/>
        <v>0</v>
      </c>
      <c r="E13" s="174"/>
      <c r="F13" s="174"/>
      <c r="G13" s="166"/>
      <c r="H13" s="166"/>
      <c r="I13" s="166"/>
      <c r="J13" s="203">
        <f>C13*J6</f>
        <v>0</v>
      </c>
      <c r="K13" s="163"/>
      <c r="L13" s="46">
        <f>C13-J13</f>
        <v>0</v>
      </c>
      <c r="M13" s="163"/>
      <c r="N13" s="44">
        <f>J13+K13</f>
        <v>0</v>
      </c>
      <c r="O13" s="31">
        <v>0</v>
      </c>
      <c r="P13" s="32">
        <f t="shared" si="15"/>
        <v>0</v>
      </c>
      <c r="Q13" s="66">
        <f t="shared" si="11"/>
        <v>0</v>
      </c>
    </row>
    <row r="14" spans="1:17" s="8" customFormat="1" ht="54.6" customHeight="1" x14ac:dyDescent="0.25">
      <c r="A14" s="162" t="s">
        <v>23</v>
      </c>
      <c r="B14" s="14" t="str">
        <f>'vstupní a výstupní data'!B28</f>
        <v xml:space="preserve">Úprava venkovních prostranství určená pro pobyt a hry nové dětské skupiny a současně jiné služby, včetně travnaté plochy a oplocení dle požadavků zákona č. 247/2014 Sb. </v>
      </c>
      <c r="C14" s="15">
        <f>'vstupní a výstupní data'!C28</f>
        <v>0</v>
      </c>
      <c r="D14" s="15">
        <f t="shared" si="12"/>
        <v>0</v>
      </c>
      <c r="E14" s="174"/>
      <c r="F14" s="174"/>
      <c r="G14" s="166"/>
      <c r="H14" s="166"/>
      <c r="I14" s="166"/>
      <c r="J14" s="193"/>
      <c r="K14" s="42">
        <f>C14*K7</f>
        <v>0</v>
      </c>
      <c r="L14" s="46">
        <f>C14-K14</f>
        <v>0</v>
      </c>
      <c r="M14" s="163"/>
      <c r="N14" s="44">
        <f>J14+K14</f>
        <v>0</v>
      </c>
      <c r="O14" s="31">
        <v>0</v>
      </c>
      <c r="P14" s="32">
        <f t="shared" si="15"/>
        <v>0</v>
      </c>
      <c r="Q14" s="66">
        <f t="shared" si="11"/>
        <v>0</v>
      </c>
    </row>
    <row r="15" spans="1:17" s="8" customFormat="1" ht="30.6" customHeight="1" x14ac:dyDescent="0.25">
      <c r="A15" s="162" t="s">
        <v>23</v>
      </c>
      <c r="B15" s="14" t="str">
        <f>'vstupní a výstupní data'!B29</f>
        <v xml:space="preserve">Opatření na snížení energetické náročnosti budov (pokud opatření nejsou součástí stavby) </v>
      </c>
      <c r="C15" s="15">
        <f>'vstupní a výstupní data'!C29</f>
        <v>0</v>
      </c>
      <c r="D15" s="15">
        <f t="shared" si="12"/>
        <v>0</v>
      </c>
      <c r="E15" s="42">
        <f t="shared" si="13"/>
        <v>0</v>
      </c>
      <c r="F15" s="42">
        <f t="shared" si="14"/>
        <v>0</v>
      </c>
      <c r="G15" s="124">
        <f t="shared" si="6"/>
        <v>0</v>
      </c>
      <c r="H15" s="124">
        <f t="shared" si="7"/>
        <v>0</v>
      </c>
      <c r="I15" s="125">
        <f t="shared" si="8"/>
        <v>0</v>
      </c>
      <c r="J15" s="193"/>
      <c r="K15" s="163"/>
      <c r="L15" s="165"/>
      <c r="M15" s="163"/>
      <c r="N15" s="44">
        <f t="shared" si="9"/>
        <v>0</v>
      </c>
      <c r="O15" s="31">
        <f t="shared" si="10"/>
        <v>0</v>
      </c>
      <c r="P15" s="32">
        <f t="shared" si="15"/>
        <v>0</v>
      </c>
      <c r="Q15" s="66">
        <f t="shared" si="11"/>
        <v>0</v>
      </c>
    </row>
    <row r="16" spans="1:17" s="8" customFormat="1" ht="37.15" customHeight="1" x14ac:dyDescent="0.25">
      <c r="A16" s="317" t="s">
        <v>23</v>
      </c>
      <c r="B16" s="318" t="str">
        <f>'vstupní a výstupní data'!B30</f>
        <v>Demolice</v>
      </c>
      <c r="C16" s="319">
        <f>'vstupní a výstupní data'!C30</f>
        <v>0</v>
      </c>
      <c r="D16" s="319">
        <f t="shared" si="12"/>
        <v>0</v>
      </c>
      <c r="E16" s="320">
        <f t="shared" si="13"/>
        <v>0</v>
      </c>
      <c r="F16" s="320">
        <f t="shared" si="14"/>
        <v>0</v>
      </c>
      <c r="G16" s="321">
        <f t="shared" si="6"/>
        <v>0</v>
      </c>
      <c r="H16" s="321">
        <f t="shared" si="7"/>
        <v>0</v>
      </c>
      <c r="I16" s="322">
        <f t="shared" si="8"/>
        <v>0</v>
      </c>
      <c r="J16" s="323"/>
      <c r="K16" s="324"/>
      <c r="L16" s="165"/>
      <c r="M16" s="163"/>
      <c r="N16" s="44">
        <f t="shared" si="9"/>
        <v>0</v>
      </c>
      <c r="O16" s="31">
        <f t="shared" si="10"/>
        <v>0</v>
      </c>
      <c r="P16" s="32">
        <f t="shared" si="15"/>
        <v>0</v>
      </c>
      <c r="Q16" s="66">
        <f t="shared" si="11"/>
        <v>0</v>
      </c>
    </row>
    <row r="17" spans="1:18" s="8" customFormat="1" ht="31.15" customHeight="1" x14ac:dyDescent="0.25">
      <c r="A17" s="317" t="s">
        <v>23</v>
      </c>
      <c r="B17" s="337" t="str">
        <f>'vstupní a výstupní data'!B31</f>
        <v>Projektová dokumentace</v>
      </c>
      <c r="C17" s="319">
        <f>'vstupní a výstupní data'!C31</f>
        <v>0</v>
      </c>
      <c r="D17" s="319">
        <f t="shared" si="12"/>
        <v>0</v>
      </c>
      <c r="E17" s="320">
        <f t="shared" si="13"/>
        <v>0</v>
      </c>
      <c r="F17" s="320">
        <f t="shared" si="14"/>
        <v>0</v>
      </c>
      <c r="G17" s="321">
        <f t="shared" si="6"/>
        <v>0</v>
      </c>
      <c r="H17" s="321">
        <f t="shared" si="7"/>
        <v>0</v>
      </c>
      <c r="I17" s="322">
        <f t="shared" si="8"/>
        <v>0</v>
      </c>
      <c r="J17" s="323"/>
      <c r="K17" s="324"/>
      <c r="L17" s="165"/>
      <c r="M17" s="163"/>
      <c r="N17" s="44">
        <f t="shared" si="9"/>
        <v>0</v>
      </c>
      <c r="O17" s="31">
        <f t="shared" si="10"/>
        <v>0</v>
      </c>
      <c r="P17" s="32">
        <f t="shared" si="15"/>
        <v>0</v>
      </c>
      <c r="Q17" s="66">
        <f t="shared" si="11"/>
        <v>0</v>
      </c>
    </row>
    <row r="18" spans="1:18" s="8" customFormat="1" ht="15.6" customHeight="1" x14ac:dyDescent="0.25">
      <c r="A18" s="317" t="s">
        <v>23</v>
      </c>
      <c r="B18" s="336" t="str">
        <f>'vstupní a výstupní data'!B32</f>
        <v>Inženýrská činnost</v>
      </c>
      <c r="C18" s="319">
        <f>'vstupní a výstupní data'!C32</f>
        <v>0</v>
      </c>
      <c r="D18" s="319">
        <f t="shared" si="12"/>
        <v>0</v>
      </c>
      <c r="E18" s="335">
        <f t="shared" ref="E18:E20" si="16">D18*$E$3*$E$6</f>
        <v>0</v>
      </c>
      <c r="F18" s="335">
        <f t="shared" ref="F18:F20" si="17">D18*$F$3*$F$6</f>
        <v>0</v>
      </c>
      <c r="G18" s="321">
        <f t="shared" si="6"/>
        <v>0</v>
      </c>
      <c r="H18" s="321">
        <f t="shared" si="7"/>
        <v>0</v>
      </c>
      <c r="I18" s="322">
        <f t="shared" si="8"/>
        <v>0</v>
      </c>
      <c r="J18" s="323"/>
      <c r="K18" s="325"/>
      <c r="L18" s="165"/>
      <c r="M18" s="177"/>
      <c r="N18" s="44">
        <v>0</v>
      </c>
      <c r="O18" s="31">
        <f>E18+F18+G18+H18</f>
        <v>0</v>
      </c>
      <c r="P18" s="32">
        <f t="shared" si="15"/>
        <v>0</v>
      </c>
      <c r="Q18" s="66">
        <f t="shared" si="11"/>
        <v>0</v>
      </c>
    </row>
    <row r="19" spans="1:18" s="8" customFormat="1" ht="13.9" customHeight="1" x14ac:dyDescent="0.25">
      <c r="A19" s="317" t="s">
        <v>23</v>
      </c>
      <c r="B19" s="336" t="str">
        <f>'vstupní a výstupní data'!B33</f>
        <v>Technický dozor investora</v>
      </c>
      <c r="C19" s="319">
        <f>'vstupní a výstupní data'!C33</f>
        <v>0</v>
      </c>
      <c r="D19" s="319">
        <f t="shared" si="12"/>
        <v>0</v>
      </c>
      <c r="E19" s="335">
        <f t="shared" si="16"/>
        <v>0</v>
      </c>
      <c r="F19" s="335">
        <f t="shared" si="17"/>
        <v>0</v>
      </c>
      <c r="G19" s="321">
        <f t="shared" si="6"/>
        <v>0</v>
      </c>
      <c r="H19" s="321">
        <f t="shared" si="7"/>
        <v>0</v>
      </c>
      <c r="I19" s="322">
        <f t="shared" si="8"/>
        <v>0</v>
      </c>
      <c r="J19" s="323"/>
      <c r="K19" s="325"/>
      <c r="L19" s="165"/>
      <c r="M19" s="177"/>
      <c r="N19" s="44">
        <v>0</v>
      </c>
      <c r="O19" s="31">
        <f t="shared" ref="O19:O21" si="18">E19+F19+G19+H19</f>
        <v>0</v>
      </c>
      <c r="P19" s="32">
        <f t="shared" si="15"/>
        <v>0</v>
      </c>
      <c r="Q19" s="66">
        <f t="shared" si="11"/>
        <v>0</v>
      </c>
    </row>
    <row r="20" spans="1:18" s="8" customFormat="1" ht="14.45" customHeight="1" x14ac:dyDescent="0.25">
      <c r="A20" s="317" t="s">
        <v>23</v>
      </c>
      <c r="B20" s="336" t="str">
        <f>'vstupní a výstupní data'!B34</f>
        <v>Autorský dozor</v>
      </c>
      <c r="C20" s="319">
        <f>'vstupní a výstupní data'!C34</f>
        <v>0</v>
      </c>
      <c r="D20" s="319">
        <f t="shared" si="12"/>
        <v>0</v>
      </c>
      <c r="E20" s="335">
        <f t="shared" si="16"/>
        <v>0</v>
      </c>
      <c r="F20" s="335">
        <f t="shared" si="17"/>
        <v>0</v>
      </c>
      <c r="G20" s="321">
        <f t="shared" si="6"/>
        <v>0</v>
      </c>
      <c r="H20" s="321">
        <f t="shared" si="7"/>
        <v>0</v>
      </c>
      <c r="I20" s="322">
        <f t="shared" si="8"/>
        <v>0</v>
      </c>
      <c r="J20" s="326"/>
      <c r="K20" s="327"/>
      <c r="L20" s="165"/>
      <c r="M20" s="166"/>
      <c r="N20" s="44">
        <v>0</v>
      </c>
      <c r="O20" s="31">
        <f t="shared" si="18"/>
        <v>0</v>
      </c>
      <c r="P20" s="32">
        <f t="shared" si="15"/>
        <v>0</v>
      </c>
      <c r="Q20" s="66">
        <f t="shared" si="11"/>
        <v>0</v>
      </c>
    </row>
    <row r="21" spans="1:18" s="8" customFormat="1" ht="45.6" customHeight="1" x14ac:dyDescent="0.25">
      <c r="A21" s="317" t="s">
        <v>23</v>
      </c>
      <c r="B21" s="336" t="str">
        <f>'vstupní a výstupní data'!B35</f>
        <v>Koordinátor BOZP</v>
      </c>
      <c r="C21" s="319">
        <f>'vstupní a výstupní data'!C35</f>
        <v>0</v>
      </c>
      <c r="D21" s="319">
        <f t="shared" ref="D21:D23" si="19">IFERROR(C21/$C$3,0)</f>
        <v>0</v>
      </c>
      <c r="E21" s="335">
        <f t="shared" ref="E21:E23" si="20">D21*$E$3*$E$6</f>
        <v>0</v>
      </c>
      <c r="F21" s="335">
        <f t="shared" ref="F21:F23" si="21">D21*$F$3*$F$6</f>
        <v>0</v>
      </c>
      <c r="G21" s="321">
        <f t="shared" ref="G21:G23" si="22">D21*$G$3*$G$6</f>
        <v>0</v>
      </c>
      <c r="H21" s="321">
        <f t="shared" ref="H21:H23" si="23">D21*$H$3*$H$6</f>
        <v>0</v>
      </c>
      <c r="I21" s="322">
        <f t="shared" ref="I21:I23" si="24">D21*$I$3*$I$6</f>
        <v>0</v>
      </c>
      <c r="J21" s="326"/>
      <c r="K21" s="327"/>
      <c r="L21" s="165"/>
      <c r="M21" s="166"/>
      <c r="N21" s="44">
        <v>0</v>
      </c>
      <c r="O21" s="31">
        <f t="shared" si="18"/>
        <v>0</v>
      </c>
      <c r="P21" s="32">
        <f t="shared" si="15"/>
        <v>0</v>
      </c>
      <c r="Q21" s="66">
        <f t="shared" si="11"/>
        <v>0</v>
      </c>
    </row>
    <row r="22" spans="1:18" s="8" customFormat="1" ht="64.900000000000006" customHeight="1" x14ac:dyDescent="0.25">
      <c r="A22" s="206" t="s">
        <v>23</v>
      </c>
      <c r="B22" s="207" t="str">
        <f>'vstupní a výstupní data'!B36</f>
        <v>Energetický posudek, EIA, nezbytné odborné posudky</v>
      </c>
      <c r="C22" s="208">
        <f>'vstupní a výstupní data'!C36</f>
        <v>0</v>
      </c>
      <c r="D22" s="319">
        <f t="shared" si="19"/>
        <v>0</v>
      </c>
      <c r="E22" s="320">
        <f t="shared" si="20"/>
        <v>0</v>
      </c>
      <c r="F22" s="320">
        <f t="shared" si="21"/>
        <v>0</v>
      </c>
      <c r="G22" s="321">
        <f t="shared" si="22"/>
        <v>0</v>
      </c>
      <c r="H22" s="321">
        <f t="shared" si="23"/>
        <v>0</v>
      </c>
      <c r="I22" s="322">
        <f t="shared" si="24"/>
        <v>0</v>
      </c>
      <c r="J22" s="211"/>
      <c r="K22" s="210"/>
      <c r="L22" s="328"/>
      <c r="M22" s="210"/>
      <c r="N22" s="44">
        <f t="shared" si="9"/>
        <v>0</v>
      </c>
      <c r="O22" s="31">
        <f t="shared" si="10"/>
        <v>0</v>
      </c>
      <c r="P22" s="32">
        <f t="shared" si="15"/>
        <v>0</v>
      </c>
      <c r="Q22" s="66">
        <f t="shared" si="11"/>
        <v>0</v>
      </c>
    </row>
    <row r="23" spans="1:18" s="8" customFormat="1" ht="16.899999999999999" customHeight="1" x14ac:dyDescent="0.25">
      <c r="A23" s="162" t="s">
        <v>23</v>
      </c>
      <c r="B23" s="14" t="str">
        <f>'vstupní a výstupní data'!B37</f>
        <v>Další průzkumy a posudky (statik, geolog, geodet, apod.)</v>
      </c>
      <c r="C23" s="15">
        <f>'vstupní a výstupní data'!C37</f>
        <v>0</v>
      </c>
      <c r="D23" s="319">
        <f t="shared" si="19"/>
        <v>0</v>
      </c>
      <c r="E23" s="320">
        <f t="shared" si="20"/>
        <v>0</v>
      </c>
      <c r="F23" s="320">
        <f t="shared" si="21"/>
        <v>0</v>
      </c>
      <c r="G23" s="321">
        <f t="shared" si="22"/>
        <v>0</v>
      </c>
      <c r="H23" s="321">
        <f t="shared" si="23"/>
        <v>0</v>
      </c>
      <c r="I23" s="322">
        <f t="shared" si="24"/>
        <v>0</v>
      </c>
      <c r="J23" s="194"/>
      <c r="K23" s="166"/>
      <c r="L23" s="165"/>
      <c r="M23" s="166"/>
      <c r="N23" s="44">
        <f t="shared" si="9"/>
        <v>0</v>
      </c>
      <c r="O23" s="31">
        <f t="shared" si="10"/>
        <v>0</v>
      </c>
      <c r="P23" s="32">
        <f t="shared" si="15"/>
        <v>0</v>
      </c>
      <c r="Q23" s="66">
        <f t="shared" si="11"/>
        <v>0</v>
      </c>
    </row>
    <row r="24" spans="1:18" s="8" customFormat="1" ht="4.9000000000000004" customHeight="1" thickBot="1" x14ac:dyDescent="0.3">
      <c r="A24" s="333"/>
      <c r="B24" s="28"/>
      <c r="C24" s="17"/>
      <c r="D24" s="204"/>
      <c r="E24" s="204"/>
      <c r="F24" s="204"/>
      <c r="G24" s="167"/>
      <c r="H24" s="167"/>
      <c r="I24" s="167"/>
      <c r="J24" s="195"/>
      <c r="K24" s="167"/>
      <c r="L24" s="329"/>
      <c r="M24" s="167"/>
      <c r="N24" s="330"/>
      <c r="O24" s="29"/>
      <c r="P24" s="29"/>
      <c r="Q24" s="332"/>
    </row>
    <row r="25" spans="1:18" s="33" customFormat="1" ht="18.600000000000001" customHeight="1" thickTop="1" thickBot="1" x14ac:dyDescent="0.3">
      <c r="B25" s="34"/>
      <c r="C25" s="35">
        <f>SUM(C9:C23)</f>
        <v>0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>
        <f>SUM(N9:N23)</f>
        <v>0</v>
      </c>
      <c r="O25" s="35">
        <f>SUM(O9:O23)</f>
        <v>0</v>
      </c>
      <c r="P25" s="35">
        <f>SUM(P9:P23)</f>
        <v>0</v>
      </c>
      <c r="Q25" s="35">
        <f>SUM(Q9:Q23)</f>
        <v>0</v>
      </c>
      <c r="R25" s="35">
        <f>Q25+P25</f>
        <v>0</v>
      </c>
    </row>
    <row r="26" spans="1:18" s="8" customFormat="1" ht="54" customHeight="1" thickTop="1" x14ac:dyDescent="0.25">
      <c r="A26" s="334" t="s">
        <v>24</v>
      </c>
      <c r="B26" s="27" t="str">
        <f>'vstupní a výstupní data'!B44</f>
        <v xml:space="preserve">Úprava venkovních prostranství pro pobyt a hry pouze nové dětské skupiny, včetně travnaté plochy a oplocení, pokud toto nevyžaduje zákon č. 247/2014 Sb. </v>
      </c>
      <c r="C26" s="37">
        <f>'vstupní a výstupní data'!C44</f>
        <v>0</v>
      </c>
      <c r="D26" s="37"/>
      <c r="E26" s="173"/>
      <c r="F26" s="173"/>
      <c r="G26" s="173"/>
      <c r="H26" s="173"/>
      <c r="I26" s="221"/>
      <c r="J26" s="222">
        <f>C26*J7</f>
        <v>0</v>
      </c>
      <c r="K26" s="173"/>
      <c r="L26" s="47">
        <f>C26-J26-K26</f>
        <v>0</v>
      </c>
      <c r="M26" s="173"/>
      <c r="N26" s="45">
        <v>0</v>
      </c>
      <c r="O26" s="38">
        <f t="shared" ref="O26:O33" si="25">J26+K26</f>
        <v>0</v>
      </c>
      <c r="P26" s="39">
        <f>N26+O26</f>
        <v>0</v>
      </c>
      <c r="Q26" s="68">
        <f t="shared" ref="Q26:Q41" si="26">C26-P26</f>
        <v>0</v>
      </c>
    </row>
    <row r="27" spans="1:18" s="8" customFormat="1" ht="54" customHeight="1" x14ac:dyDescent="0.25">
      <c r="A27" s="172" t="s">
        <v>24</v>
      </c>
      <c r="B27" s="207" t="str">
        <f>'vstupní a výstupní data'!B45</f>
        <v xml:space="preserve">Úprava venkovních prostranství pro pobyt a hry nové dětské skupiny a současně jiné služby, včetně travnaté plochy a oplocení, pokud toto nevyžaduje zákon č. 247/2014 Sb. </v>
      </c>
      <c r="C27" s="208">
        <f>'vstupní a výstupní data'!C45</f>
        <v>0</v>
      </c>
      <c r="D27" s="208"/>
      <c r="E27" s="209"/>
      <c r="F27" s="209"/>
      <c r="G27" s="209"/>
      <c r="H27" s="209"/>
      <c r="I27" s="210"/>
      <c r="J27" s="211"/>
      <c r="K27" s="225">
        <f>C27*K7</f>
        <v>0</v>
      </c>
      <c r="L27" s="224">
        <f t="shared" ref="L27:L33" si="27">C27-J27-K27</f>
        <v>0</v>
      </c>
      <c r="M27" s="210"/>
      <c r="N27" s="212">
        <v>0</v>
      </c>
      <c r="O27" s="213">
        <f t="shared" si="25"/>
        <v>0</v>
      </c>
      <c r="P27" s="214">
        <f t="shared" ref="P27:P31" si="28">N27+O27</f>
        <v>0</v>
      </c>
      <c r="Q27" s="215">
        <f t="shared" si="26"/>
        <v>0</v>
      </c>
    </row>
    <row r="28" spans="1:18" s="8" customFormat="1" ht="54" customHeight="1" x14ac:dyDescent="0.25">
      <c r="A28" s="172" t="s">
        <v>24</v>
      </c>
      <c r="B28" s="14" t="str">
        <f>'vstupní a výstupní data'!B46</f>
        <v>Úprava venkovních prostranství - např. parkovací stání v rámci areálu nezbytná pro provoz zařízení,včetně příjezdových komunikací v rámci areálu a nezbytného doprovodného vybavení užívané pouze dětskou skupinou</v>
      </c>
      <c r="C28" s="15">
        <f>'vstupní a výstupní data'!C46</f>
        <v>0</v>
      </c>
      <c r="D28" s="15"/>
      <c r="E28" s="174"/>
      <c r="F28" s="174"/>
      <c r="G28" s="174"/>
      <c r="H28" s="174"/>
      <c r="I28" s="166"/>
      <c r="J28" s="223">
        <f>C28*J7</f>
        <v>0</v>
      </c>
      <c r="K28" s="174"/>
      <c r="L28" s="46">
        <f t="shared" si="27"/>
        <v>0</v>
      </c>
      <c r="M28" s="174"/>
      <c r="N28" s="44">
        <v>0</v>
      </c>
      <c r="O28" s="25">
        <f t="shared" si="25"/>
        <v>0</v>
      </c>
      <c r="P28" s="26">
        <f t="shared" si="28"/>
        <v>0</v>
      </c>
      <c r="Q28" s="67">
        <f t="shared" si="26"/>
        <v>0</v>
      </c>
    </row>
    <row r="29" spans="1:18" s="8" customFormat="1" ht="67.900000000000006" customHeight="1" x14ac:dyDescent="0.25">
      <c r="A29" s="172" t="s">
        <v>24</v>
      </c>
      <c r="B29" s="356" t="str">
        <f>'vstupní a výstupní data'!B47</f>
        <v>Úprava venkovních prostranství - např. parkovací stání v rámci areálu nezbytná pro provoz zařízení,včetně příjezdových komunikací v rámci areálu a nezbytného doprovodného vybavení užívané dětskou skupinou a souběžně i jinou službou</v>
      </c>
      <c r="C29" s="208">
        <f>'vstupní a výstupní data'!C47</f>
        <v>0</v>
      </c>
      <c r="D29" s="15"/>
      <c r="E29" s="174"/>
      <c r="F29" s="174"/>
      <c r="G29" s="174"/>
      <c r="H29" s="174"/>
      <c r="I29" s="166"/>
      <c r="J29" s="194"/>
      <c r="K29" s="124">
        <f>C29*K7</f>
        <v>0</v>
      </c>
      <c r="L29" s="46">
        <f t="shared" si="27"/>
        <v>0</v>
      </c>
      <c r="M29" s="166"/>
      <c r="N29" s="44">
        <v>0</v>
      </c>
      <c r="O29" s="25">
        <f t="shared" si="25"/>
        <v>0</v>
      </c>
      <c r="P29" s="26">
        <f t="shared" si="28"/>
        <v>0</v>
      </c>
      <c r="Q29" s="67">
        <f t="shared" si="26"/>
        <v>0</v>
      </c>
    </row>
    <row r="30" spans="1:18" s="8" customFormat="1" ht="46.15" customHeight="1" x14ac:dyDescent="0.25">
      <c r="A30" s="172" t="s">
        <v>24</v>
      </c>
      <c r="B30" s="356" t="str">
        <f>'vstupní a výstupní data'!B48</f>
        <v>Pořízení dlouhodobého hmotného majetku - např. alternativních výukových prostor např. jurty, unimobuňky/obytné kontejnery pouze pro potřeby nové dětské skupiny</v>
      </c>
      <c r="C30" s="15">
        <f>'vstupní a výstupní data'!C48</f>
        <v>0</v>
      </c>
      <c r="D30" s="15"/>
      <c r="E30" s="174"/>
      <c r="F30" s="174"/>
      <c r="G30" s="174"/>
      <c r="H30" s="174"/>
      <c r="I30" s="166"/>
      <c r="J30" s="223">
        <f>C30*J7</f>
        <v>0</v>
      </c>
      <c r="K30" s="166"/>
      <c r="L30" s="46">
        <f t="shared" si="27"/>
        <v>0</v>
      </c>
      <c r="M30" s="166"/>
      <c r="N30" s="44">
        <v>0</v>
      </c>
      <c r="O30" s="25">
        <f t="shared" si="25"/>
        <v>0</v>
      </c>
      <c r="P30" s="26">
        <f t="shared" si="28"/>
        <v>0</v>
      </c>
      <c r="Q30" s="67">
        <f t="shared" si="26"/>
        <v>0</v>
      </c>
    </row>
    <row r="31" spans="1:18" s="8" customFormat="1" ht="60" x14ac:dyDescent="0.25">
      <c r="A31" s="172" t="s">
        <v>24</v>
      </c>
      <c r="B31" s="356" t="str">
        <f>'vstupní a výstupní data'!B49</f>
        <v>Pořízení dlouhodobého hmotného majetku - např. alternativních výukových prostor např. jurty, unimobuňky/obytné kontejnery pro sdílené používání dětskou skupinu a jinou službou</v>
      </c>
      <c r="C31" s="208">
        <f>'vstupní a výstupní data'!C49</f>
        <v>0</v>
      </c>
      <c r="D31" s="15"/>
      <c r="E31" s="174"/>
      <c r="F31" s="174"/>
      <c r="G31" s="174"/>
      <c r="H31" s="174"/>
      <c r="I31" s="166"/>
      <c r="J31" s="194"/>
      <c r="K31" s="124">
        <f>C31*K7</f>
        <v>0</v>
      </c>
      <c r="L31" s="46">
        <f t="shared" si="27"/>
        <v>0</v>
      </c>
      <c r="M31" s="166"/>
      <c r="N31" s="44">
        <v>0</v>
      </c>
      <c r="O31" s="25">
        <f t="shared" si="25"/>
        <v>0</v>
      </c>
      <c r="P31" s="26">
        <f t="shared" si="28"/>
        <v>0</v>
      </c>
      <c r="Q31" s="67">
        <f t="shared" si="26"/>
        <v>0</v>
      </c>
    </row>
    <row r="32" spans="1:18" ht="30" x14ac:dyDescent="0.25">
      <c r="A32" s="172" t="s">
        <v>24</v>
      </c>
      <c r="B32" s="356" t="str">
        <f>'vstupní a výstupní data'!B50</f>
        <v>Pořízení dlouhodobého nehmotného majetku pouze pro potřeby nové dětské skupiny</v>
      </c>
      <c r="C32" s="15">
        <f>'vstupní a výstupní data'!C50</f>
        <v>0</v>
      </c>
      <c r="D32" s="15"/>
      <c r="E32" s="174"/>
      <c r="F32" s="174"/>
      <c r="G32" s="174"/>
      <c r="H32" s="174"/>
      <c r="I32" s="166"/>
      <c r="J32" s="223">
        <f>C32*J7</f>
        <v>0</v>
      </c>
      <c r="K32" s="166"/>
      <c r="L32" s="46">
        <f t="shared" si="27"/>
        <v>0</v>
      </c>
      <c r="M32" s="166"/>
      <c r="N32" s="44">
        <v>0</v>
      </c>
      <c r="O32" s="25">
        <f t="shared" si="25"/>
        <v>0</v>
      </c>
      <c r="P32" s="26">
        <f t="shared" ref="P32:P41" si="29">N32+O32</f>
        <v>0</v>
      </c>
      <c r="Q32" s="67">
        <f t="shared" si="26"/>
        <v>0</v>
      </c>
    </row>
    <row r="33" spans="1:18" ht="30" x14ac:dyDescent="0.25">
      <c r="A33" s="172" t="s">
        <v>24</v>
      </c>
      <c r="B33" s="356" t="str">
        <f>'vstupní a výstupní data'!B51</f>
        <v>Pořízení dlouhodobého nehmotného majetku pro sdílené používání dětskou skupinu a jinou službou</v>
      </c>
      <c r="C33" s="15">
        <f>'vstupní a výstupní data'!C51</f>
        <v>0</v>
      </c>
      <c r="D33" s="15"/>
      <c r="E33" s="174"/>
      <c r="F33" s="174"/>
      <c r="G33" s="174"/>
      <c r="H33" s="174"/>
      <c r="I33" s="174"/>
      <c r="J33" s="194"/>
      <c r="K33" s="124">
        <f>C33*K7</f>
        <v>0</v>
      </c>
      <c r="L33" s="46">
        <f t="shared" si="27"/>
        <v>0</v>
      </c>
      <c r="M33" s="166"/>
      <c r="N33" s="44">
        <v>0</v>
      </c>
      <c r="O33" s="25">
        <f t="shared" si="25"/>
        <v>0</v>
      </c>
      <c r="P33" s="26">
        <f t="shared" si="29"/>
        <v>0</v>
      </c>
      <c r="Q33" s="67">
        <f t="shared" si="26"/>
        <v>0</v>
      </c>
    </row>
    <row r="34" spans="1:18" ht="37.9" customHeight="1" x14ac:dyDescent="0.25">
      <c r="A34" s="172" t="s">
        <v>24</v>
      </c>
      <c r="B34" s="356" t="str">
        <f>'vstupní a výstupní data'!B52</f>
        <v>Pořízení drobného hmotného majetku pro potřeby nové dětské skupiny</v>
      </c>
      <c r="C34" s="15">
        <f>'vstupní a výstupní data'!C52</f>
        <v>0</v>
      </c>
      <c r="D34" s="15"/>
      <c r="E34" s="174"/>
      <c r="F34" s="174"/>
      <c r="G34" s="174"/>
      <c r="H34" s="174"/>
      <c r="I34" s="166"/>
      <c r="J34" s="194"/>
      <c r="K34" s="166"/>
      <c r="L34" s="46"/>
      <c r="M34" s="124">
        <f t="shared" ref="M34:M41" si="30">C34*$M$7</f>
        <v>0</v>
      </c>
      <c r="N34" s="44">
        <v>0</v>
      </c>
      <c r="O34" s="25">
        <f t="shared" ref="O34:O41" si="31">M34</f>
        <v>0</v>
      </c>
      <c r="P34" s="26">
        <f t="shared" si="29"/>
        <v>0</v>
      </c>
      <c r="Q34" s="67">
        <f t="shared" si="26"/>
        <v>0</v>
      </c>
    </row>
    <row r="35" spans="1:18" ht="28.9" customHeight="1" x14ac:dyDescent="0.25">
      <c r="A35" s="172" t="s">
        <v>24</v>
      </c>
      <c r="B35" s="356" t="str">
        <f>'vstupní a výstupní data'!B53</f>
        <v>Pořízení drobného hmotného majetku mimo potřeby nové dětské skupiny</v>
      </c>
      <c r="C35" s="15">
        <f>'vstupní a výstupní data'!C53</f>
        <v>0</v>
      </c>
      <c r="D35" s="15"/>
      <c r="E35" s="174"/>
      <c r="F35" s="174"/>
      <c r="G35" s="174"/>
      <c r="H35" s="174"/>
      <c r="I35" s="166"/>
      <c r="J35" s="194"/>
      <c r="K35" s="166"/>
      <c r="L35" s="46">
        <f>C35</f>
        <v>0</v>
      </c>
      <c r="M35" s="124"/>
      <c r="N35" s="44">
        <v>0</v>
      </c>
      <c r="O35" s="25">
        <f t="shared" si="31"/>
        <v>0</v>
      </c>
      <c r="P35" s="26">
        <f t="shared" ref="P35" si="32">N35+O35</f>
        <v>0</v>
      </c>
      <c r="Q35" s="67">
        <f t="shared" si="26"/>
        <v>0</v>
      </c>
    </row>
    <row r="36" spans="1:18" ht="29.45" customHeight="1" x14ac:dyDescent="0.25">
      <c r="A36" s="172" t="s">
        <v>24</v>
      </c>
      <c r="B36" s="356" t="str">
        <f>'vstupní a výstupní data'!B54</f>
        <v>Pořízení drobného nehmotného majetku pro potřeby nové dětské skupiny</v>
      </c>
      <c r="C36" s="15">
        <f>'vstupní a výstupní data'!C54</f>
        <v>0</v>
      </c>
      <c r="D36" s="15"/>
      <c r="E36" s="174"/>
      <c r="F36" s="174"/>
      <c r="G36" s="174"/>
      <c r="H36" s="174"/>
      <c r="I36" s="166"/>
      <c r="J36" s="194"/>
      <c r="K36" s="166"/>
      <c r="L36" s="46"/>
      <c r="M36" s="124">
        <f t="shared" si="30"/>
        <v>0</v>
      </c>
      <c r="N36" s="44">
        <v>0</v>
      </c>
      <c r="O36" s="25">
        <f t="shared" si="31"/>
        <v>0</v>
      </c>
      <c r="P36" s="26">
        <f t="shared" si="29"/>
        <v>0</v>
      </c>
      <c r="Q36" s="67">
        <f t="shared" si="26"/>
        <v>0</v>
      </c>
    </row>
    <row r="37" spans="1:18" ht="24" customHeight="1" x14ac:dyDescent="0.25">
      <c r="A37" s="172" t="s">
        <v>24</v>
      </c>
      <c r="B37" s="356" t="str">
        <f>'vstupní a výstupní data'!B55</f>
        <v>Pořízení drobného nehmotného majetku mimo potřeby nové dětské skupiny</v>
      </c>
      <c r="C37" s="15">
        <f>'vstupní a výstupní data'!C55</f>
        <v>0</v>
      </c>
      <c r="D37" s="15"/>
      <c r="E37" s="174"/>
      <c r="F37" s="174"/>
      <c r="G37" s="174"/>
      <c r="H37" s="174"/>
      <c r="I37" s="166"/>
      <c r="J37" s="194"/>
      <c r="K37" s="166"/>
      <c r="L37" s="46">
        <f>C37</f>
        <v>0</v>
      </c>
      <c r="M37" s="124"/>
      <c r="N37" s="44">
        <v>0</v>
      </c>
      <c r="O37" s="25">
        <f t="shared" si="31"/>
        <v>0</v>
      </c>
      <c r="P37" s="26">
        <f t="shared" si="29"/>
        <v>0</v>
      </c>
      <c r="Q37" s="67">
        <f t="shared" si="26"/>
        <v>0</v>
      </c>
    </row>
    <row r="38" spans="1:18" ht="24" customHeight="1" x14ac:dyDescent="0.25">
      <c r="A38" s="172" t="s">
        <v>24</v>
      </c>
      <c r="B38" s="356" t="str">
        <f>'vstupní a výstupní data'!B56</f>
        <v>Pořízení služeb netvořící součást pořizovací ceny majetku</v>
      </c>
      <c r="C38" s="15">
        <f>'vstupní a výstupní data'!C56</f>
        <v>0</v>
      </c>
      <c r="D38" s="319">
        <f t="shared" ref="D38:D40" si="33">IFERROR(C38/$C$3,0)</f>
        <v>0</v>
      </c>
      <c r="E38" s="335">
        <f t="shared" ref="E38" si="34">D38*$E$3*$E$6</f>
        <v>0</v>
      </c>
      <c r="F38" s="335">
        <f t="shared" ref="F38" si="35">D38*$F$3*$F$6</f>
        <v>0</v>
      </c>
      <c r="G38" s="321">
        <f t="shared" ref="G38" si="36">D38*$G$3*$G$6</f>
        <v>0</v>
      </c>
      <c r="H38" s="321">
        <f t="shared" ref="H38" si="37">D38*$H$3*$H$6</f>
        <v>0</v>
      </c>
      <c r="I38" s="322">
        <f t="shared" ref="I38" si="38">D38*$I$3*$I$6</f>
        <v>0</v>
      </c>
      <c r="J38" s="194"/>
      <c r="K38" s="166"/>
      <c r="L38" s="46"/>
      <c r="M38" s="166"/>
      <c r="N38" s="44">
        <v>0</v>
      </c>
      <c r="O38" s="25">
        <f>E38+F38+G38+H38</f>
        <v>0</v>
      </c>
      <c r="P38" s="26">
        <f t="shared" si="29"/>
        <v>0</v>
      </c>
      <c r="Q38" s="67">
        <f t="shared" si="26"/>
        <v>0</v>
      </c>
    </row>
    <row r="39" spans="1:18" ht="19.899999999999999" customHeight="1" x14ac:dyDescent="0.25">
      <c r="A39" s="172" t="s">
        <v>24</v>
      </c>
      <c r="B39" s="356" t="str">
        <f>'vstupní a výstupní data'!B57</f>
        <v>Studie proveditelnosti</v>
      </c>
      <c r="C39" s="15">
        <f>'vstupní a výstupní data'!C57</f>
        <v>0</v>
      </c>
      <c r="D39" s="319"/>
      <c r="E39" s="174"/>
      <c r="F39" s="174"/>
      <c r="G39" s="174"/>
      <c r="H39" s="174"/>
      <c r="I39" s="166"/>
      <c r="J39" s="194"/>
      <c r="K39" s="166"/>
      <c r="L39" s="46"/>
      <c r="M39" s="124">
        <f t="shared" si="30"/>
        <v>0</v>
      </c>
      <c r="N39" s="44">
        <v>0</v>
      </c>
      <c r="O39" s="25">
        <f t="shared" si="31"/>
        <v>0</v>
      </c>
      <c r="P39" s="26">
        <f t="shared" si="29"/>
        <v>0</v>
      </c>
      <c r="Q39" s="67">
        <f t="shared" si="26"/>
        <v>0</v>
      </c>
    </row>
    <row r="40" spans="1:18" ht="19.149999999999999" customHeight="1" x14ac:dyDescent="0.25">
      <c r="A40" s="172" t="s">
        <v>24</v>
      </c>
      <c r="B40" s="356" t="str">
        <f>'vstupní a výstupní data'!B58</f>
        <v>Příprava a realizace zadávacích a výběrových řízení</v>
      </c>
      <c r="C40" s="15">
        <f>'vstupní a výstupní data'!C58</f>
        <v>0</v>
      </c>
      <c r="D40" s="319">
        <f t="shared" si="33"/>
        <v>0</v>
      </c>
      <c r="E40" s="335">
        <f t="shared" ref="E40" si="39">D40*$E$3*$E$6</f>
        <v>0</v>
      </c>
      <c r="F40" s="335">
        <f t="shared" ref="F40" si="40">D40*$F$3*$F$6</f>
        <v>0</v>
      </c>
      <c r="G40" s="321">
        <f t="shared" ref="G40" si="41">D40*$G$3*$G$6</f>
        <v>0</v>
      </c>
      <c r="H40" s="321">
        <f t="shared" ref="H40" si="42">D40*$H$3*$H$6</f>
        <v>0</v>
      </c>
      <c r="I40" s="322">
        <f t="shared" ref="I40" si="43">D40*$I$3*$I$6</f>
        <v>0</v>
      </c>
      <c r="J40" s="194"/>
      <c r="K40" s="166"/>
      <c r="L40" s="46"/>
      <c r="M40" s="166"/>
      <c r="N40" s="44">
        <v>0</v>
      </c>
      <c r="O40" s="25">
        <f>E40+F40+G40+H40</f>
        <v>0</v>
      </c>
      <c r="P40" s="26">
        <f t="shared" si="29"/>
        <v>0</v>
      </c>
      <c r="Q40" s="67">
        <f t="shared" si="26"/>
        <v>0</v>
      </c>
    </row>
    <row r="41" spans="1:18" x14ac:dyDescent="0.25">
      <c r="A41" s="172" t="s">
        <v>24</v>
      </c>
      <c r="B41" s="356" t="str">
        <f>'vstupní a výstupní data'!B59</f>
        <v>Povinná publicita</v>
      </c>
      <c r="C41" s="15">
        <f>'vstupní a výstupní data'!C59</f>
        <v>0</v>
      </c>
      <c r="D41" s="15"/>
      <c r="E41" s="174"/>
      <c r="F41" s="174"/>
      <c r="G41" s="174"/>
      <c r="H41" s="174"/>
      <c r="I41" s="166"/>
      <c r="J41" s="194"/>
      <c r="K41" s="166"/>
      <c r="L41" s="46"/>
      <c r="M41" s="124">
        <f t="shared" si="30"/>
        <v>0</v>
      </c>
      <c r="N41" s="44">
        <v>0</v>
      </c>
      <c r="O41" s="25">
        <f t="shared" si="31"/>
        <v>0</v>
      </c>
      <c r="P41" s="26">
        <f t="shared" si="29"/>
        <v>0</v>
      </c>
      <c r="Q41" s="67">
        <f t="shared" si="26"/>
        <v>0</v>
      </c>
    </row>
    <row r="42" spans="1:18" ht="2.25" customHeight="1" x14ac:dyDescent="0.25">
      <c r="A42" s="355"/>
      <c r="B42" s="356"/>
      <c r="C42" s="174"/>
      <c r="D42" s="174"/>
      <c r="E42" s="174"/>
      <c r="F42" s="174"/>
      <c r="G42" s="174"/>
      <c r="H42" s="174"/>
      <c r="I42" s="166"/>
      <c r="J42" s="194"/>
      <c r="K42" s="166"/>
      <c r="L42" s="165"/>
      <c r="M42" s="166"/>
      <c r="N42" s="357"/>
      <c r="O42" s="26"/>
      <c r="P42" s="26"/>
      <c r="Q42" s="331"/>
    </row>
    <row r="43" spans="1:18" ht="1.5" customHeight="1" thickBot="1" x14ac:dyDescent="0.3">
      <c r="A43" s="333"/>
      <c r="B43" s="358"/>
      <c r="C43" s="204"/>
      <c r="D43" s="204"/>
      <c r="E43" s="204"/>
      <c r="F43" s="204"/>
      <c r="G43" s="204"/>
      <c r="H43" s="204"/>
      <c r="I43" s="167"/>
      <c r="J43" s="195"/>
      <c r="K43" s="167"/>
      <c r="L43" s="329"/>
      <c r="M43" s="167"/>
      <c r="N43" s="330"/>
      <c r="O43" s="29"/>
      <c r="P43" s="29"/>
      <c r="Q43" s="332"/>
    </row>
    <row r="44" spans="1:18" s="33" customFormat="1" ht="17.45" customHeight="1" thickTop="1" thickBot="1" x14ac:dyDescent="0.3">
      <c r="B44" s="34"/>
      <c r="C44" s="35">
        <f>SUM(C26:C43)</f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>
        <f t="shared" ref="N44:Q44" si="44">SUM(N26:N43)</f>
        <v>0</v>
      </c>
      <c r="O44" s="35">
        <f t="shared" si="44"/>
        <v>0</v>
      </c>
      <c r="P44" s="35">
        <f t="shared" si="44"/>
        <v>0</v>
      </c>
      <c r="Q44" s="35">
        <f t="shared" si="44"/>
        <v>0</v>
      </c>
      <c r="R44" s="35">
        <f>Q44+P44</f>
        <v>0</v>
      </c>
    </row>
    <row r="45" spans="1:18" ht="20.45" customHeight="1" thickTop="1" thickBot="1" x14ac:dyDescent="0.3">
      <c r="A45" s="247" t="s">
        <v>42</v>
      </c>
      <c r="B45" s="257" t="s">
        <v>104</v>
      </c>
      <c r="C45" s="248">
        <f>'vstupní a výstupní data'!C64</f>
        <v>0</v>
      </c>
      <c r="D45" s="248"/>
      <c r="E45" s="249"/>
      <c r="F45" s="249"/>
      <c r="G45" s="249"/>
      <c r="H45" s="249"/>
      <c r="I45" s="249"/>
      <c r="J45" s="249"/>
      <c r="K45" s="249"/>
      <c r="L45" s="250"/>
      <c r="M45" s="251">
        <f>C45</f>
        <v>0</v>
      </c>
      <c r="N45" s="252">
        <v>0</v>
      </c>
      <c r="O45" s="253">
        <v>0</v>
      </c>
      <c r="P45" s="254">
        <v>0</v>
      </c>
      <c r="Q45" s="255">
        <f>M45</f>
        <v>0</v>
      </c>
    </row>
    <row r="46" spans="1:18" s="33" customFormat="1" ht="32.450000000000003" customHeight="1" thickTop="1" x14ac:dyDescent="0.25">
      <c r="B46" s="34"/>
      <c r="C46" s="35">
        <f>SUM(C45:C45)</f>
        <v>0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>
        <f t="shared" ref="N46:Q46" si="45">SUM(N45:N45)</f>
        <v>0</v>
      </c>
      <c r="O46" s="35">
        <f t="shared" si="45"/>
        <v>0</v>
      </c>
      <c r="P46" s="35">
        <f t="shared" si="45"/>
        <v>0</v>
      </c>
      <c r="Q46" s="35">
        <f t="shared" si="45"/>
        <v>0</v>
      </c>
      <c r="R46" s="35">
        <f>Q46+P46</f>
        <v>0</v>
      </c>
    </row>
    <row r="47" spans="1:18" s="33" customFormat="1" ht="20.45" customHeight="1" x14ac:dyDescent="0.3">
      <c r="B47" s="34"/>
      <c r="C47" s="35"/>
      <c r="D47" s="35"/>
      <c r="I47" s="90"/>
      <c r="J47" s="90"/>
      <c r="K47" s="90"/>
      <c r="M47" s="302">
        <f>N48+O48</f>
        <v>0</v>
      </c>
      <c r="N47" s="91" t="s">
        <v>37</v>
      </c>
      <c r="O47" s="92" t="s">
        <v>35</v>
      </c>
      <c r="P47" s="93" t="s">
        <v>39</v>
      </c>
      <c r="Q47" s="94" t="s">
        <v>36</v>
      </c>
      <c r="R47" s="378" t="s">
        <v>174</v>
      </c>
    </row>
    <row r="48" spans="1:18" ht="24" customHeight="1" x14ac:dyDescent="0.25">
      <c r="C48" s="3">
        <f>C46+C44+C25</f>
        <v>0</v>
      </c>
      <c r="D48" s="3"/>
      <c r="J48" s="95"/>
      <c r="K48" s="95"/>
      <c r="L48" s="95" t="s">
        <v>49</v>
      </c>
      <c r="M48" s="95"/>
      <c r="N48" s="96">
        <f>N46+N44+N25</f>
        <v>0</v>
      </c>
      <c r="O48" s="97">
        <f>O46+O44+O25</f>
        <v>0</v>
      </c>
      <c r="P48" s="98">
        <f>P46+P44+P25</f>
        <v>0</v>
      </c>
      <c r="Q48" s="99">
        <f>Q46+Q44+Q25</f>
        <v>0</v>
      </c>
      <c r="R48" s="3">
        <f>Q48+P48</f>
        <v>0</v>
      </c>
    </row>
    <row r="49" spans="1:18" s="18" customFormat="1" ht="4.9000000000000004" customHeight="1" x14ac:dyDescent="0.3">
      <c r="B49" s="13"/>
      <c r="O49" s="19"/>
      <c r="P49" s="52"/>
    </row>
    <row r="50" spans="1:18" s="18" customFormat="1" ht="4.9000000000000004" customHeight="1" x14ac:dyDescent="0.3">
      <c r="B50" s="13"/>
      <c r="O50" s="19"/>
      <c r="P50" s="52"/>
    </row>
    <row r="51" spans="1:18" s="18" customFormat="1" ht="18.75" x14ac:dyDescent="0.3">
      <c r="B51" s="13"/>
      <c r="I51" s="95"/>
      <c r="J51" s="95"/>
      <c r="K51" s="95"/>
      <c r="L51" s="95"/>
      <c r="M51" s="95"/>
      <c r="N51" s="100" t="s">
        <v>115</v>
      </c>
      <c r="O51" s="101">
        <f>N48*0.2</f>
        <v>0</v>
      </c>
      <c r="P51" s="102"/>
      <c r="Q51" s="95"/>
      <c r="R51" s="378" t="s">
        <v>174</v>
      </c>
    </row>
    <row r="52" spans="1:18" s="18" customFormat="1" ht="5.45" customHeight="1" x14ac:dyDescent="0.3">
      <c r="B52" s="13"/>
      <c r="I52" s="95"/>
      <c r="J52" s="95"/>
      <c r="K52" s="95"/>
      <c r="L52" s="95"/>
      <c r="M52" s="95"/>
      <c r="N52" s="95"/>
      <c r="O52" s="103"/>
      <c r="P52" s="102"/>
      <c r="Q52" s="95"/>
    </row>
    <row r="53" spans="1:18" s="18" customFormat="1" ht="19.899999999999999" customHeight="1" x14ac:dyDescent="0.3">
      <c r="B53" s="13"/>
      <c r="J53" s="95"/>
      <c r="K53" s="95"/>
      <c r="L53" s="95" t="s">
        <v>44</v>
      </c>
      <c r="M53" s="95"/>
      <c r="N53" s="96">
        <f>N48</f>
        <v>0</v>
      </c>
      <c r="O53" s="97">
        <f>MIN(O48,O51)</f>
        <v>0</v>
      </c>
      <c r="P53" s="98">
        <f>N53+O53</f>
        <v>0</v>
      </c>
      <c r="Q53" s="99">
        <f>Q48+P48-P53</f>
        <v>0</v>
      </c>
      <c r="R53" s="3">
        <f>Q53+P53</f>
        <v>0</v>
      </c>
    </row>
    <row r="54" spans="1:18" s="53" customFormat="1" ht="4.9000000000000004" customHeight="1" x14ac:dyDescent="0.3">
      <c r="B54" s="54"/>
      <c r="I54" s="104"/>
      <c r="J54" s="104"/>
      <c r="K54" s="104"/>
      <c r="L54" s="104"/>
      <c r="M54" s="104"/>
      <c r="N54" s="105"/>
      <c r="O54" s="105"/>
      <c r="P54" s="105"/>
      <c r="Q54" s="106"/>
      <c r="R54" s="4"/>
    </row>
    <row r="55" spans="1:18" s="18" customFormat="1" ht="18.75" x14ac:dyDescent="0.3">
      <c r="B55" s="13"/>
      <c r="C55" s="55"/>
      <c r="D55" s="55"/>
      <c r="E55" s="55"/>
      <c r="F55" s="55"/>
      <c r="G55" s="55"/>
      <c r="H55" s="55"/>
      <c r="I55" s="95"/>
      <c r="J55" s="95"/>
      <c r="K55" s="95"/>
      <c r="L55" s="95"/>
      <c r="M55" s="95"/>
      <c r="N55" s="100" t="s">
        <v>46</v>
      </c>
      <c r="O55" s="95"/>
      <c r="P55" s="107">
        <f>P53*0.1</f>
        <v>0</v>
      </c>
      <c r="Q55" s="95"/>
    </row>
    <row r="56" spans="1:18" ht="4.1500000000000004" customHeight="1" x14ac:dyDescent="0.25">
      <c r="C56" s="40"/>
      <c r="D56" s="40"/>
      <c r="E56" s="40"/>
      <c r="F56" s="40"/>
      <c r="G56" s="40"/>
      <c r="H56" s="40"/>
      <c r="P56" s="20"/>
    </row>
    <row r="57" spans="1:18" s="8" customFormat="1" ht="30.6" customHeight="1" thickBot="1" x14ac:dyDescent="0.3">
      <c r="C57" s="10"/>
      <c r="D57" s="10"/>
      <c r="E57" s="22"/>
      <c r="F57" s="23"/>
      <c r="G57" s="23"/>
      <c r="H57" s="23"/>
      <c r="I57" s="24"/>
      <c r="J57" s="24"/>
      <c r="K57" s="24"/>
      <c r="L57"/>
      <c r="M57" s="24"/>
      <c r="N57" s="109" t="s">
        <v>37</v>
      </c>
      <c r="O57" s="109" t="s">
        <v>35</v>
      </c>
      <c r="P57" s="109" t="s">
        <v>39</v>
      </c>
      <c r="Q57" s="110" t="s">
        <v>36</v>
      </c>
    </row>
    <row r="58" spans="1:18" s="8" customFormat="1" ht="24.6" customHeight="1" thickBot="1" x14ac:dyDescent="0.3">
      <c r="A58" s="111" t="s">
        <v>21</v>
      </c>
      <c r="B58" s="112" t="s">
        <v>45</v>
      </c>
      <c r="C58" s="113">
        <f>'vstupní a výstupní data'!C40</f>
        <v>0</v>
      </c>
      <c r="D58" s="113"/>
      <c r="E58" s="421" t="s">
        <v>47</v>
      </c>
      <c r="F58" s="421"/>
      <c r="G58" s="176"/>
      <c r="H58" s="176"/>
      <c r="I58" s="113">
        <f>MIN(C58,P55)</f>
        <v>0</v>
      </c>
      <c r="J58" s="126"/>
      <c r="K58" s="126"/>
      <c r="L58" s="114"/>
      <c r="M58" s="126"/>
      <c r="N58" s="115">
        <f>I58</f>
        <v>0</v>
      </c>
      <c r="O58" s="116">
        <v>0</v>
      </c>
      <c r="P58" s="117">
        <f>N58+O58</f>
        <v>0</v>
      </c>
      <c r="Q58" s="118">
        <f>C58-P58</f>
        <v>0</v>
      </c>
    </row>
    <row r="59" spans="1:18" ht="13.9" customHeight="1" x14ac:dyDescent="0.25">
      <c r="A59" s="10"/>
      <c r="B59" s="8"/>
      <c r="C59" s="65">
        <f>C48+C58</f>
        <v>0</v>
      </c>
      <c r="D59" s="65"/>
    </row>
    <row r="60" spans="1:18" ht="10.9" customHeight="1" thickBot="1" x14ac:dyDescent="0.3">
      <c r="A60" s="40"/>
    </row>
    <row r="61" spans="1:18" ht="19.5" thickTop="1" x14ac:dyDescent="0.25">
      <c r="C61" s="65">
        <f>'vstupní a výstupní data'!C64+'vstupní a výstupní data'!C43+'vstupní a výstupní data'!C22</f>
        <v>0</v>
      </c>
      <c r="N61" s="56" t="s">
        <v>94</v>
      </c>
      <c r="O61" s="57" t="s">
        <v>35</v>
      </c>
      <c r="P61" s="58" t="s">
        <v>39</v>
      </c>
      <c r="Q61" s="59" t="s">
        <v>36</v>
      </c>
      <c r="R61" s="8"/>
    </row>
    <row r="62" spans="1:18" ht="19.5" thickBot="1" x14ac:dyDescent="0.3">
      <c r="N62" s="60">
        <f>IF(E3=0,0,(N53+N58))</f>
        <v>0</v>
      </c>
      <c r="O62" s="61">
        <f>IF(E3=0,0,(O53+O58))</f>
        <v>0</v>
      </c>
      <c r="P62" s="62">
        <f>N62+O62</f>
        <v>0</v>
      </c>
      <c r="Q62" s="63">
        <f>C59-P62</f>
        <v>0</v>
      </c>
      <c r="R62" s="64">
        <f>P62+Q62</f>
        <v>0</v>
      </c>
    </row>
    <row r="63" spans="1:18" ht="15.75" thickTop="1" x14ac:dyDescent="0.25"/>
  </sheetData>
  <sheetProtection algorithmName="SHA-512" hashValue="R1GtCc6kIxVNuh9mWBxtDFTrttcFfSpZQsxNLVTAxZmJQYr5TpYsl+kMjYKpCErkcz5qxVLvc0f1vFsPHMi3Mg==" saltValue="9dr+1RU2seGZE1wo8ZkrMg==" spinCount="100000" sheet="1" objects="1" scenarios="1" formatColumns="0" formatRows="0"/>
  <mergeCells count="1">
    <mergeCell ref="E58:F58"/>
  </mergeCells>
  <hyperlinks>
    <hyperlink ref="B45" location="'nezpůsobilé výdaje'!A1" display="přehled nezpůsobilých výdajů" xr:uid="{967CBDCC-F19A-47C0-A7A8-87AA62415952}"/>
  </hyperlink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1B609-A305-4903-AF6B-99C4B2176C47}">
  <dimension ref="A1:C30"/>
  <sheetViews>
    <sheetView workbookViewId="0">
      <selection activeCell="A28" sqref="A28"/>
    </sheetView>
  </sheetViews>
  <sheetFormatPr defaultRowHeight="15" x14ac:dyDescent="0.25"/>
  <cols>
    <col min="1" max="1" width="142" customWidth="1"/>
    <col min="2" max="2" width="32.140625" customWidth="1"/>
    <col min="3" max="3" width="32.28515625" customWidth="1"/>
  </cols>
  <sheetData>
    <row r="1" spans="1:3" s="8" customFormat="1" ht="27" customHeight="1" thickTop="1" thickBot="1" x14ac:dyDescent="0.3">
      <c r="A1" s="246" t="s">
        <v>101</v>
      </c>
      <c r="B1" s="8" t="s">
        <v>108</v>
      </c>
      <c r="C1" s="261" t="s">
        <v>105</v>
      </c>
    </row>
    <row r="2" spans="1:3" ht="15.75" thickTop="1" x14ac:dyDescent="0.25">
      <c r="A2" s="268" t="s">
        <v>33</v>
      </c>
      <c r="B2" s="6"/>
    </row>
    <row r="3" spans="1:3" x14ac:dyDescent="0.25">
      <c r="A3" s="268" t="s">
        <v>4</v>
      </c>
      <c r="B3" s="6"/>
    </row>
    <row r="4" spans="1:3" x14ac:dyDescent="0.25">
      <c r="A4" s="268" t="s">
        <v>1</v>
      </c>
      <c r="B4" s="6"/>
    </row>
    <row r="5" spans="1:3" x14ac:dyDescent="0.25">
      <c r="A5" s="268" t="s">
        <v>32</v>
      </c>
      <c r="B5" s="6"/>
    </row>
    <row r="6" spans="1:3" x14ac:dyDescent="0.25">
      <c r="A6" s="268" t="s">
        <v>2</v>
      </c>
      <c r="B6" s="6"/>
    </row>
    <row r="7" spans="1:3" x14ac:dyDescent="0.25">
      <c r="A7" s="268" t="s">
        <v>5</v>
      </c>
      <c r="B7" s="6"/>
    </row>
    <row r="8" spans="1:3" x14ac:dyDescent="0.25">
      <c r="A8" s="268" t="s">
        <v>6</v>
      </c>
      <c r="B8" s="6"/>
    </row>
    <row r="9" spans="1:3" x14ac:dyDescent="0.25">
      <c r="A9" s="268" t="s">
        <v>15</v>
      </c>
      <c r="B9" s="6"/>
    </row>
    <row r="10" spans="1:3" x14ac:dyDescent="0.25">
      <c r="A10" s="268" t="s">
        <v>7</v>
      </c>
      <c r="B10" s="6"/>
    </row>
    <row r="11" spans="1:3" x14ac:dyDescent="0.25">
      <c r="A11" s="268" t="s">
        <v>3</v>
      </c>
      <c r="B11" s="6"/>
    </row>
    <row r="12" spans="1:3" x14ac:dyDescent="0.25">
      <c r="A12" s="268" t="s">
        <v>31</v>
      </c>
      <c r="B12" s="6"/>
    </row>
    <row r="13" spans="1:3" x14ac:dyDescent="0.25">
      <c r="A13" s="268" t="s">
        <v>8</v>
      </c>
      <c r="B13" s="6"/>
    </row>
    <row r="14" spans="1:3" x14ac:dyDescent="0.25">
      <c r="A14" s="268" t="s">
        <v>20</v>
      </c>
      <c r="B14" s="6"/>
    </row>
    <row r="15" spans="1:3" x14ac:dyDescent="0.25">
      <c r="A15" s="268" t="s">
        <v>9</v>
      </c>
      <c r="B15" s="6"/>
    </row>
    <row r="16" spans="1:3" x14ac:dyDescent="0.25">
      <c r="A16" s="268" t="s">
        <v>10</v>
      </c>
      <c r="B16" s="6"/>
    </row>
    <row r="17" spans="1:2" x14ac:dyDescent="0.25">
      <c r="A17" s="268" t="s">
        <v>29</v>
      </c>
      <c r="B17" s="6"/>
    </row>
    <row r="18" spans="1:2" x14ac:dyDescent="0.25">
      <c r="A18" s="268" t="s">
        <v>11</v>
      </c>
      <c r="B18" s="6"/>
    </row>
    <row r="19" spans="1:2" ht="30" x14ac:dyDescent="0.25">
      <c r="A19" s="268" t="s">
        <v>12</v>
      </c>
      <c r="B19" s="6"/>
    </row>
    <row r="20" spans="1:2" x14ac:dyDescent="0.25">
      <c r="A20" s="268" t="s">
        <v>13</v>
      </c>
      <c r="B20" s="6"/>
    </row>
    <row r="21" spans="1:2" x14ac:dyDescent="0.25">
      <c r="A21" s="268" t="s">
        <v>14</v>
      </c>
      <c r="B21" s="6"/>
    </row>
    <row r="22" spans="1:2" ht="30" x14ac:dyDescent="0.25">
      <c r="A22" s="268" t="s">
        <v>16</v>
      </c>
      <c r="B22" s="6"/>
    </row>
    <row r="23" spans="1:2" x14ac:dyDescent="0.25">
      <c r="A23" s="268" t="s">
        <v>17</v>
      </c>
      <c r="B23" s="6"/>
    </row>
    <row r="24" spans="1:2" x14ac:dyDescent="0.25">
      <c r="A24" s="268" t="s">
        <v>18</v>
      </c>
      <c r="B24" s="6"/>
    </row>
    <row r="25" spans="1:2" x14ac:dyDescent="0.25">
      <c r="A25" s="268" t="s">
        <v>19</v>
      </c>
      <c r="B25" s="6"/>
    </row>
    <row r="26" spans="1:2" x14ac:dyDescent="0.25">
      <c r="A26" s="268" t="s">
        <v>28</v>
      </c>
      <c r="B26" s="6"/>
    </row>
    <row r="27" spans="1:2" x14ac:dyDescent="0.25">
      <c r="A27" s="268" t="s">
        <v>27</v>
      </c>
      <c r="B27" s="6"/>
    </row>
    <row r="28" spans="1:2" x14ac:dyDescent="0.25">
      <c r="A28" s="268" t="s">
        <v>26</v>
      </c>
      <c r="B28" s="6"/>
    </row>
    <row r="29" spans="1:2" x14ac:dyDescent="0.25">
      <c r="A29" s="268" t="s">
        <v>26</v>
      </c>
      <c r="B29" s="6"/>
    </row>
    <row r="30" spans="1:2" x14ac:dyDescent="0.25">
      <c r="A30" s="269" t="s">
        <v>109</v>
      </c>
      <c r="B30" s="2">
        <f>SUM(B2:B29)</f>
        <v>0</v>
      </c>
    </row>
  </sheetData>
  <sheetProtection algorithmName="SHA-512" hashValue="oz4s5GZviS6YTJsd23EIvZjFkJSc0XQPVe4gFcCJnnD0FSV13MEwUGyoP0x6mfwUtlw4+Zs7NDbnSVDuqeAbKA==" saltValue="jmBLEM7G1B2iwOctxI5ZQQ==" spinCount="100000" sheet="1" objects="1" scenarios="1" formatRows="0"/>
  <protectedRanges>
    <protectedRange sqref="B2:B29" name="Oblast1"/>
  </protectedRanges>
  <hyperlinks>
    <hyperlink ref="C1" location="'vstupní a výstupní data'!A1" display="návrat na list vstupní a výstupní data" xr:uid="{922AFC4D-F17D-46F8-9629-BD2EACAE3A57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74D1F-4F85-4068-A81A-5B6C12C294B5}">
  <dimension ref="B1"/>
  <sheetViews>
    <sheetView showGridLines="0" zoomScaleNormal="100" workbookViewId="0">
      <selection activeCell="AB14" sqref="AB14"/>
    </sheetView>
  </sheetViews>
  <sheetFormatPr defaultRowHeight="15" x14ac:dyDescent="0.25"/>
  <sheetData>
    <row r="1" spans="2:2" ht="26.25" x14ac:dyDescent="0.4">
      <c r="B1" s="288" t="s">
        <v>112</v>
      </c>
    </row>
  </sheetData>
  <sheetProtection algorithmName="SHA-512" hashValue="+yCvIFt1+LNDXj6TQBHLJ26ktQqNV4HwuEAka131zUXnrzok90OLskwVISqXTK9YeRp9LHmNzaLe5MRrIO8fVA==" saltValue="docniJ7m19/HSuOR68xRVA==" spinCount="100000" sheet="1" objects="1" scenarios="1" formatColumns="0" formatRows="0"/>
  <pageMargins left="0.25" right="0.25" top="0.75" bottom="0.75" header="0.3" footer="0.3"/>
  <pageSetup paperSize="8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A98F1-AA63-4A6D-85C1-5D3FC3782E64}">
  <dimension ref="A1"/>
  <sheetViews>
    <sheetView showGridLines="0" workbookViewId="0">
      <selection activeCell="O59" sqref="O59"/>
    </sheetView>
  </sheetViews>
  <sheetFormatPr defaultRowHeight="15" x14ac:dyDescent="0.25"/>
  <sheetData/>
  <sheetProtection algorithmName="SHA-512" hashValue="7/p0ZIsfR6ve4mGfU5FF+KsnIxSuT2LirE7isjbWAMkPrE97X6C16oYY8h46Yo+EJUg8z0fUvWgvtTpG5avMqQ==" saltValue="dFgUIGcejdIcN/EzQ4OWNw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vstupní a výstupní data</vt:lpstr>
      <vt:lpstr>výpočet způsobilosti výdajů</vt:lpstr>
      <vt:lpstr>nezpůsobilé výdaje</vt:lpstr>
      <vt:lpstr>schéma zařazování výdajů</vt:lpstr>
      <vt:lpstr>instrukce k vyplnění</vt:lpstr>
      <vt:lpstr>'instrukce k vyplnění'!_Hlk95757380</vt:lpstr>
      <vt:lpstr>'schéma zařazování výdajů'!Oblast_tisku</vt:lpstr>
      <vt:lpstr>'instrukce k vyplnění'!OLE_LINK5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2022-02-15T07:54:10Z</cp:lastPrinted>
  <dcterms:created xsi:type="dcterms:W3CDTF">2021-11-14T18:09:39Z</dcterms:created>
  <dcterms:modified xsi:type="dcterms:W3CDTF">2022-06-23T07:13:43Z</dcterms:modified>
</cp:coreProperties>
</file>